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wnclerk\Documents\!TownClerk(2019-05-01)\Documents\Financial\Budget\"/>
    </mc:Choice>
  </mc:AlternateContent>
  <xr:revisionPtr revIDLastSave="0" documentId="8_{CE043143-5901-41F1-A073-7AF798C30C44}" xr6:coauthVersionLast="41" xr6:coauthVersionMax="41" xr10:uidLastSave="{00000000-0000-0000-0000-000000000000}"/>
  <bookViews>
    <workbookView xWindow="750" yWindow="1455" windowWidth="27270" windowHeight="1312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82" i="1" l="1"/>
  <c r="V82" i="1"/>
  <c r="U82" i="1"/>
  <c r="Q66" i="1"/>
  <c r="Q52" i="1"/>
  <c r="Q46" i="1"/>
  <c r="AB39" i="1"/>
  <c r="AB38" i="1"/>
  <c r="AB37" i="1"/>
  <c r="AB36" i="1"/>
  <c r="AB35" i="1"/>
  <c r="Z28" i="1"/>
  <c r="Z29" i="1" s="1"/>
  <c r="Z30" i="1" s="1"/>
  <c r="Z31" i="1" s="1"/>
  <c r="V23" i="1"/>
  <c r="S23" i="1"/>
  <c r="Q23" i="1"/>
  <c r="O23" i="1"/>
  <c r="N23" i="1"/>
  <c r="L23" i="1"/>
  <c r="J23" i="1"/>
  <c r="I23" i="1"/>
  <c r="T22" i="1"/>
  <c r="U22" i="1" s="1"/>
  <c r="T21" i="1"/>
  <c r="U21" i="1" s="1"/>
  <c r="G21" i="1"/>
  <c r="W20" i="1"/>
  <c r="T20" i="1"/>
  <c r="U20" i="1" s="1"/>
  <c r="G20" i="1"/>
  <c r="W19" i="1"/>
  <c r="T19" i="1"/>
  <c r="U19" i="1" s="1"/>
  <c r="G19" i="1"/>
  <c r="W18" i="1"/>
  <c r="T18" i="1"/>
  <c r="U18" i="1" s="1"/>
  <c r="G18" i="1"/>
  <c r="W17" i="1"/>
  <c r="T17" i="1"/>
  <c r="U17" i="1" s="1"/>
  <c r="G17" i="1"/>
  <c r="W16" i="1"/>
  <c r="T16" i="1"/>
  <c r="U16" i="1" s="1"/>
  <c r="G16" i="1"/>
  <c r="W15" i="1"/>
  <c r="T15" i="1"/>
  <c r="U15" i="1" s="1"/>
  <c r="G15" i="1"/>
  <c r="T14" i="1"/>
  <c r="W14" i="1" s="1"/>
  <c r="G14" i="1"/>
  <c r="T13" i="1"/>
  <c r="U13" i="1" s="1"/>
  <c r="G13" i="1"/>
  <c r="W12" i="1"/>
  <c r="T12" i="1"/>
  <c r="U12" i="1" s="1"/>
  <c r="G12" i="1"/>
  <c r="U11" i="1"/>
  <c r="T11" i="1"/>
  <c r="W11" i="1" s="1"/>
  <c r="G11" i="1"/>
  <c r="T10" i="1"/>
  <c r="W10" i="1" s="1"/>
  <c r="G10" i="1"/>
  <c r="T9" i="1"/>
  <c r="W9" i="1" s="1"/>
  <c r="G9" i="1"/>
  <c r="T8" i="1"/>
  <c r="U8" i="1" s="1"/>
  <c r="G8" i="1"/>
  <c r="W8" i="1" l="1"/>
  <c r="U14" i="1"/>
  <c r="W22" i="1"/>
  <c r="W21" i="1"/>
  <c r="U9" i="1"/>
  <c r="W13" i="1"/>
  <c r="W23" i="1" s="1"/>
  <c r="U10" i="1"/>
  <c r="T23" i="1"/>
</calcChain>
</file>

<file path=xl/sharedStrings.xml><?xml version="1.0" encoding="utf-8"?>
<sst xmlns="http://schemas.openxmlformats.org/spreadsheetml/2006/main" count="154" uniqueCount="117">
  <si>
    <t>DEPARTMENT</t>
  </si>
  <si>
    <t>POLICE</t>
  </si>
  <si>
    <t>CODE</t>
  </si>
  <si>
    <t>To be completed by Others.</t>
  </si>
  <si>
    <t>FY19</t>
  </si>
  <si>
    <t>FY20</t>
  </si>
  <si>
    <t>FY21</t>
  </si>
  <si>
    <t>ACCOUNT</t>
  </si>
  <si>
    <t>DEPT</t>
  </si>
  <si>
    <t>ACCOUNT NAME</t>
  </si>
  <si>
    <t>EXPENDED</t>
  </si>
  <si>
    <t>AMENDED</t>
  </si>
  <si>
    <t>LEVEL- FUNDED BUDGET</t>
  </si>
  <si>
    <t xml:space="preserve">CHANGES / </t>
  </si>
  <si>
    <t>TOTAL BUDGET REQUEST</t>
  </si>
  <si>
    <t>% change from FY19</t>
  </si>
  <si>
    <t>AC</t>
  </si>
  <si>
    <t>TA</t>
  </si>
  <si>
    <t>NUMBER</t>
  </si>
  <si>
    <t xml:space="preserve"> BUDGET</t>
  </si>
  <si>
    <t>thru 11/05/19</t>
  </si>
  <si>
    <t>GROWTH</t>
  </si>
  <si>
    <t>Recommend</t>
  </si>
  <si>
    <t>POL</t>
  </si>
  <si>
    <t>Police Non-Union Salary</t>
  </si>
  <si>
    <t>Police Dispatch Salary*</t>
  </si>
  <si>
    <t>Police Union Salary</t>
  </si>
  <si>
    <t>ELECTRICITY</t>
  </si>
  <si>
    <t>VEHICLE REPAIR/MAINTENANCE</t>
  </si>
  <si>
    <t>EQUIP REPAIR/MAINTENANCE</t>
  </si>
  <si>
    <t>PROFESSIONAL DEVELOPMENT</t>
  </si>
  <si>
    <t>TELECOMM (CABLE/INTERNET/PHONE)</t>
  </si>
  <si>
    <t>CUSTODIAL SERVICES</t>
  </si>
  <si>
    <t>OFFICE SUPPLIES</t>
  </si>
  <si>
    <t>VEHICLE FUEL</t>
  </si>
  <si>
    <t>MISC. OTHER SUPPLIES</t>
  </si>
  <si>
    <t>BUSINESS TRAVEL (MILEAGE/MEALS/HOTEL/TOLLS</t>
  </si>
  <si>
    <t>DUES/MEMBERSHIPS/LICENSING</t>
  </si>
  <si>
    <t>The budget will be presented at the Annual Town Meeting in its usual format.  In order to understand what makes up the total of your department’s (1) Salaries &amp; Wages, and 
(2) Expenses, please complete the bottom section.  This will allow me to fully understand what your department’s costs are made up of.  This worksheet is for internal use only.</t>
  </si>
  <si>
    <t>Chief</t>
  </si>
  <si>
    <t>Difference between FY15 and 16</t>
  </si>
  <si>
    <t>To complete this section, please separate the total amount requested into categories which best reflect the actual costs.</t>
  </si>
  <si>
    <t>Percentage</t>
  </si>
  <si>
    <t>Some examples of categories relating to Salary &amp; Wages include:  Salary, Wages, Overtime, Shift Differentials, Uniform Allowance, Stipends, etc.</t>
  </si>
  <si>
    <t>Factor</t>
  </si>
  <si>
    <t>Some examples of categories relating to Expenses include:  Repairs &amp; Maintenance, Contracts, Legal Expense, Communications, Mailings/Postage, Office Supplies, Computer Expenses, Building and Equipment Repairs and Maintenance, Travel &amp; Training, etc.</t>
  </si>
  <si>
    <t>FY16 Salary</t>
  </si>
  <si>
    <t>Computer Software</t>
  </si>
  <si>
    <t>Union</t>
  </si>
  <si>
    <t>FY16</t>
  </si>
  <si>
    <t>FY17</t>
  </si>
  <si>
    <t>Step 1</t>
  </si>
  <si>
    <t>SALARY - SUB CATEGORIES (Justification)</t>
  </si>
  <si>
    <t>Step 2</t>
  </si>
  <si>
    <t>Shift Differential</t>
  </si>
  <si>
    <t>Step 3</t>
  </si>
  <si>
    <t>Salaries Supervisors (Includes Education Incentive)</t>
  </si>
  <si>
    <t>Step 4</t>
  </si>
  <si>
    <t>Full-Time Officer's Salaries (Includes Quinn)</t>
  </si>
  <si>
    <t>Sergeant</t>
  </si>
  <si>
    <t>Overtime</t>
  </si>
  <si>
    <t>Sgt after 5 years 5% additional pay</t>
  </si>
  <si>
    <t xml:space="preserve">EMT &amp; Longevity </t>
  </si>
  <si>
    <t>Part-time Officer's &amp; PT shooting</t>
  </si>
  <si>
    <t>Chief's &amp; Admin. Assist. Salaries</t>
  </si>
  <si>
    <t>Chief Holiday Stipend</t>
  </si>
  <si>
    <t>Chief EMT Stipend</t>
  </si>
  <si>
    <t xml:space="preserve">SALARY &amp; WAGES TOTAL:  </t>
  </si>
  <si>
    <t>Salary &amp; Wages total should EQUAL Total Dept Budget for Salaries &amp; Wages</t>
  </si>
  <si>
    <t>VADAR New Account Numbers</t>
  </si>
  <si>
    <t>01-210-5110-000000</t>
  </si>
  <si>
    <t>Police - Non-Union</t>
  </si>
  <si>
    <t>Non-Union Salary</t>
  </si>
  <si>
    <t>01-210-5112-000000</t>
  </si>
  <si>
    <t>Dispatch</t>
  </si>
  <si>
    <t>Dispatch Salary</t>
  </si>
  <si>
    <t>01-210-5118-000000</t>
  </si>
  <si>
    <t>Police - Union</t>
  </si>
  <si>
    <t>Union Salary</t>
  </si>
  <si>
    <t>Final buget approved by ATM</t>
  </si>
  <si>
    <t>EXPENSE - SUB CATEGORIES (Justification)</t>
  </si>
  <si>
    <t>01-210-5210-000000</t>
  </si>
  <si>
    <t>Electricity</t>
  </si>
  <si>
    <t>01-210-5242-000000</t>
  </si>
  <si>
    <t xml:space="preserve">R &amp; M Vehicles; </t>
  </si>
  <si>
    <t>01-210-5244-000000</t>
  </si>
  <si>
    <t>R &amp; M Communication Equipment; R &amp; L Communication Equipment; R &amp; L Misc./Other;  R &amp; M Other Police Equip.; Additional Equipment/Patrol</t>
  </si>
  <si>
    <t>01-210-5308-000000</t>
  </si>
  <si>
    <t>Training</t>
  </si>
  <si>
    <t>01-210-5340-000000</t>
  </si>
  <si>
    <t>Telephone</t>
  </si>
  <si>
    <t>01-210-5380-000000</t>
  </si>
  <si>
    <t>Purchase of Services; Cleaning</t>
  </si>
  <si>
    <t>01-210-5420-000000</t>
  </si>
  <si>
    <t>General Office Supplies</t>
  </si>
  <si>
    <t>01-210-5480-000000</t>
  </si>
  <si>
    <t>Gasoline</t>
  </si>
  <si>
    <t>01-210-5525-000000</t>
  </si>
  <si>
    <t>Misc. Other Supplies</t>
  </si>
  <si>
    <t>01-210-5710-000000</t>
  </si>
  <si>
    <t>In-State Travel</t>
  </si>
  <si>
    <t>01-210-5730-000000</t>
  </si>
  <si>
    <t>Dues &amp; Memberships</t>
  </si>
  <si>
    <t xml:space="preserve">EXPENSE TOTAL:  </t>
  </si>
  <si>
    <t>Expense total should EQUAL Total Dept Budget for Expenses</t>
  </si>
  <si>
    <t>Michele Powers</t>
  </si>
  <si>
    <t>* This number is presented by the Town of Holden, pursuant to the Intermunicipal Agreement.</t>
  </si>
  <si>
    <t>Category</t>
  </si>
  <si>
    <t>Holden</t>
  </si>
  <si>
    <t>Princeton</t>
  </si>
  <si>
    <t>West Boylston</t>
  </si>
  <si>
    <t>Total</t>
  </si>
  <si>
    <t>2016 Population</t>
  </si>
  <si>
    <t>2017 Calls for Service (CFS)</t>
  </si>
  <si>
    <t>50/50 Ratio</t>
  </si>
  <si>
    <t>Calls/capita</t>
  </si>
  <si>
    <t>FY21 EMT COSTS ADDITIONAL TWO OFFICERS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</si>
</sst>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0"/>
    <numFmt numFmtId="166" formatCode="000"/>
    <numFmt numFmtId="167" formatCode="00000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20"/>
      <name val="Calibri"/>
      <family val="2"/>
      <scheme val="minor"/>
    </font>
    <font>
      <b/>
      <sz val="10"/>
      <name val="Calibri"/>
      <family val="2"/>
      <scheme val="minor"/>
    </font>
    <font>
      <sz val="6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3">
    <xf numFmtId="0" fontId="0" fillId="0" borderId="0" xfId="0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40" fontId="8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3" fontId="8" fillId="0" borderId="0" xfId="0" applyNumberFormat="1" applyFont="1" applyAlignment="1">
      <alignment vertical="center"/>
    </xf>
    <xf numFmtId="40" fontId="9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3" borderId="0" xfId="0" applyFont="1" applyFill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" fontId="3" fillId="3" borderId="0" xfId="0" applyNumberFormat="1" applyFont="1" applyFill="1" applyAlignment="1">
      <alignment horizontal="center" vertical="center" wrapText="1"/>
    </xf>
    <xf numFmtId="40" fontId="13" fillId="5" borderId="0" xfId="0" applyNumberFormat="1" applyFont="1" applyFill="1" applyAlignment="1">
      <alignment horizontal="center" vertical="center" wrapText="1"/>
    </xf>
    <xf numFmtId="43" fontId="13" fillId="0" borderId="0" xfId="0" applyNumberFormat="1" applyFont="1" applyAlignment="1">
      <alignment horizontal="center" vertical="center" wrapText="1"/>
    </xf>
    <xf numFmtId="43" fontId="14" fillId="0" borderId="0" xfId="0" applyNumberFormat="1" applyFont="1" applyAlignment="1">
      <alignment horizontal="center" vertical="center" wrapText="1"/>
    </xf>
    <xf numFmtId="40" fontId="13" fillId="0" borderId="0" xfId="0" applyNumberFormat="1" applyFont="1" applyAlignment="1">
      <alignment horizontal="center" vertical="center" wrapText="1"/>
    </xf>
    <xf numFmtId="40" fontId="14" fillId="0" borderId="0" xfId="0" applyNumberFormat="1" applyFont="1" applyAlignment="1">
      <alignment horizontal="center" vertical="center" wrapText="1"/>
    </xf>
    <xf numFmtId="164" fontId="13" fillId="5" borderId="0" xfId="0" applyNumberFormat="1" applyFont="1" applyFill="1" applyAlignment="1">
      <alignment horizontal="center" vertical="center"/>
    </xf>
    <xf numFmtId="43" fontId="13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6" fontId="5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165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67" fontId="17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3" borderId="0" xfId="0" applyFont="1" applyFill="1" applyAlignment="1">
      <alignment vertical="center"/>
    </xf>
    <xf numFmtId="40" fontId="8" fillId="5" borderId="0" xfId="0" applyNumberFormat="1" applyFont="1" applyFill="1" applyAlignment="1">
      <alignment vertical="center"/>
    </xf>
    <xf numFmtId="43" fontId="8" fillId="6" borderId="2" xfId="0" applyNumberFormat="1" applyFont="1" applyFill="1" applyBorder="1" applyAlignment="1">
      <alignment vertical="center"/>
    </xf>
    <xf numFmtId="10" fontId="9" fillId="0" borderId="3" xfId="0" applyNumberFormat="1" applyFont="1" applyBorder="1" applyAlignment="1">
      <alignment vertical="center"/>
    </xf>
    <xf numFmtId="43" fontId="9" fillId="0" borderId="2" xfId="1" applyFont="1" applyBorder="1" applyAlignment="1">
      <alignment vertical="center"/>
    </xf>
    <xf numFmtId="10" fontId="9" fillId="0" borderId="2" xfId="1" applyNumberFormat="1" applyFont="1" applyBorder="1" applyAlignment="1">
      <alignment vertical="center"/>
    </xf>
    <xf numFmtId="43" fontId="18" fillId="6" borderId="2" xfId="0" applyNumberFormat="1" applyFont="1" applyFill="1" applyBorder="1" applyAlignment="1">
      <alignment vertical="center"/>
    </xf>
    <xf numFmtId="43" fontId="0" fillId="0" borderId="0" xfId="0" applyNumberFormat="1" applyAlignment="1">
      <alignment vertical="center"/>
    </xf>
    <xf numFmtId="43" fontId="8" fillId="6" borderId="4" xfId="0" applyNumberFormat="1" applyFont="1" applyFill="1" applyBorder="1" applyAlignment="1">
      <alignment vertical="center"/>
    </xf>
    <xf numFmtId="10" fontId="9" fillId="0" borderId="0" xfId="0" applyNumberFormat="1" applyFont="1" applyBorder="1" applyAlignment="1">
      <alignment vertical="center"/>
    </xf>
    <xf numFmtId="166" fontId="17" fillId="0" borderId="0" xfId="0" applyNumberFormat="1" applyFont="1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43" fontId="19" fillId="0" borderId="0" xfId="0" applyNumberFormat="1" applyFont="1" applyAlignment="1">
      <alignment horizontal="right" vertical="center"/>
    </xf>
    <xf numFmtId="43" fontId="8" fillId="0" borderId="5" xfId="0" applyNumberFormat="1" applyFont="1" applyBorder="1" applyAlignment="1">
      <alignment vertical="center"/>
    </xf>
    <xf numFmtId="43" fontId="3" fillId="0" borderId="0" xfId="0" applyNumberFormat="1" applyFont="1" applyAlignment="1">
      <alignment vertical="center"/>
    </xf>
    <xf numFmtId="43" fontId="8" fillId="2" borderId="5" xfId="0" applyNumberFormat="1" applyFont="1" applyFill="1" applyBorder="1" applyAlignment="1">
      <alignment vertical="center"/>
    </xf>
    <xf numFmtId="44" fontId="0" fillId="0" borderId="0" xfId="0" applyNumberFormat="1" applyAlignment="1">
      <alignment vertical="center"/>
    </xf>
    <xf numFmtId="165" fontId="0" fillId="0" borderId="0" xfId="0" applyNumberFormat="1" applyAlignment="1">
      <alignment horizontal="left" vertical="center"/>
    </xf>
    <xf numFmtId="165" fontId="0" fillId="0" borderId="0" xfId="0" applyNumberFormat="1" applyAlignment="1">
      <alignment horizontal="center" vertical="center"/>
    </xf>
    <xf numFmtId="165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166" fontId="21" fillId="0" borderId="0" xfId="0" applyNumberFormat="1" applyFont="1" applyAlignment="1">
      <alignment horizontal="center" vertical="center"/>
    </xf>
    <xf numFmtId="4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3" fontId="9" fillId="7" borderId="2" xfId="0" applyNumberFormat="1" applyFont="1" applyFill="1" applyBorder="1" applyAlignment="1">
      <alignment vertical="center"/>
    </xf>
    <xf numFmtId="10" fontId="9" fillId="0" borderId="9" xfId="0" applyNumberFormat="1" applyFont="1" applyBorder="1" applyAlignment="1">
      <alignment horizontal="right" vertical="center"/>
    </xf>
    <xf numFmtId="44" fontId="0" fillId="0" borderId="0" xfId="0" applyNumberFormat="1" applyAlignment="1">
      <alignment horizontal="right" vertical="center"/>
    </xf>
    <xf numFmtId="10" fontId="0" fillId="0" borderId="0" xfId="0" applyNumberFormat="1" applyAlignment="1">
      <alignment vertical="center"/>
    </xf>
    <xf numFmtId="0" fontId="5" fillId="0" borderId="0" xfId="0" applyFont="1" applyAlignment="1">
      <alignment vertical="top"/>
    </xf>
    <xf numFmtId="0" fontId="19" fillId="0" borderId="0" xfId="0" applyFont="1" applyAlignment="1">
      <alignment horizontal="left" vertical="center"/>
    </xf>
    <xf numFmtId="4" fontId="3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43" fontId="8" fillId="7" borderId="2" xfId="0" applyNumberFormat="1" applyFont="1" applyFill="1" applyBorder="1" applyAlignment="1">
      <alignment vertical="center"/>
    </xf>
    <xf numFmtId="10" fontId="9" fillId="0" borderId="9" xfId="0" applyNumberFormat="1" applyFont="1" applyBorder="1" applyAlignment="1">
      <alignment vertical="center"/>
    </xf>
    <xf numFmtId="40" fontId="8" fillId="7" borderId="6" xfId="0" applyNumberFormat="1" applyFont="1" applyFill="1" applyBorder="1" applyAlignment="1">
      <alignment horizontal="left" vertical="center"/>
    </xf>
    <xf numFmtId="40" fontId="8" fillId="7" borderId="7" xfId="0" applyNumberFormat="1" applyFont="1" applyFill="1" applyBorder="1" applyAlignment="1">
      <alignment horizontal="left" vertical="center"/>
    </xf>
    <xf numFmtId="40" fontId="8" fillId="7" borderId="8" xfId="0" applyNumberFormat="1" applyFont="1" applyFill="1" applyBorder="1" applyAlignment="1">
      <alignment horizontal="left" vertical="center"/>
    </xf>
    <xf numFmtId="43" fontId="8" fillId="7" borderId="7" xfId="0" applyNumberFormat="1" applyFont="1" applyFill="1" applyBorder="1" applyAlignment="1">
      <alignment horizontal="left" vertical="center"/>
    </xf>
    <xf numFmtId="43" fontId="8" fillId="7" borderId="8" xfId="0" applyNumberFormat="1" applyFont="1" applyFill="1" applyBorder="1" applyAlignment="1">
      <alignment horizontal="left" vertical="center"/>
    </xf>
    <xf numFmtId="166" fontId="0" fillId="0" borderId="0" xfId="0" applyNumberFormat="1" applyAlignment="1">
      <alignment horizontal="center" vertical="center"/>
    </xf>
    <xf numFmtId="43" fontId="8" fillId="7" borderId="10" xfId="0" applyNumberFormat="1" applyFont="1" applyFill="1" applyBorder="1" applyAlignment="1">
      <alignment vertical="center"/>
    </xf>
    <xf numFmtId="0" fontId="3" fillId="0" borderId="7" xfId="0" applyFont="1" applyBorder="1" applyAlignment="1">
      <alignment vertical="center"/>
    </xf>
    <xf numFmtId="10" fontId="9" fillId="0" borderId="6" xfId="0" applyNumberFormat="1" applyFont="1" applyBorder="1" applyAlignment="1">
      <alignment vertical="center"/>
    </xf>
    <xf numFmtId="0" fontId="19" fillId="0" borderId="0" xfId="0" applyFont="1" applyAlignment="1">
      <alignment horizontal="right" vertical="center"/>
    </xf>
    <xf numFmtId="43" fontId="8" fillId="0" borderId="11" xfId="0" applyNumberFormat="1" applyFont="1" applyBorder="1" applyAlignment="1">
      <alignment vertical="center"/>
    </xf>
    <xf numFmtId="43" fontId="8" fillId="0" borderId="0" xfId="0" applyNumberFormat="1" applyFont="1" applyBorder="1" applyAlignment="1">
      <alignment vertical="center"/>
    </xf>
    <xf numFmtId="0" fontId="26" fillId="8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40" fontId="8" fillId="7" borderId="2" xfId="0" applyNumberFormat="1" applyFont="1" applyFill="1" applyBorder="1" applyAlignment="1">
      <alignment horizontal="left" vertical="center"/>
    </xf>
    <xf numFmtId="40" fontId="8" fillId="7" borderId="0" xfId="0" applyNumberFormat="1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43" fontId="27" fillId="0" borderId="12" xfId="0" applyNumberFormat="1" applyFont="1" applyBorder="1" applyAlignment="1">
      <alignment vertical="center"/>
    </xf>
    <xf numFmtId="40" fontId="8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40" fontId="8" fillId="0" borderId="1" xfId="0" applyNumberFormat="1" applyFont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9" borderId="0" xfId="0" applyFill="1" applyAlignment="1">
      <alignment vertical="center"/>
    </xf>
    <xf numFmtId="0" fontId="28" fillId="10" borderId="13" xfId="0" applyFont="1" applyFill="1" applyBorder="1" applyAlignment="1">
      <alignment vertical="center" wrapText="1"/>
    </xf>
    <xf numFmtId="0" fontId="28" fillId="10" borderId="14" xfId="0" applyFont="1" applyFill="1" applyBorder="1" applyAlignment="1">
      <alignment vertical="center" wrapText="1"/>
    </xf>
    <xf numFmtId="0" fontId="22" fillId="10" borderId="14" xfId="0" applyFont="1" applyFill="1" applyBorder="1" applyAlignment="1">
      <alignment vertical="center" wrapText="1"/>
    </xf>
    <xf numFmtId="3" fontId="29" fillId="0" borderId="15" xfId="0" applyNumberFormat="1" applyFont="1" applyBorder="1" applyAlignment="1">
      <alignment vertical="center" wrapText="1"/>
    </xf>
    <xf numFmtId="3" fontId="29" fillId="0" borderId="16" xfId="0" applyNumberFormat="1" applyFont="1" applyBorder="1" applyAlignment="1">
      <alignment vertical="center" wrapText="1"/>
    </xf>
    <xf numFmtId="10" fontId="29" fillId="0" borderId="17" xfId="0" applyNumberFormat="1" applyFont="1" applyBorder="1" applyAlignment="1">
      <alignment vertical="center" wrapText="1"/>
    </xf>
    <xf numFmtId="10" fontId="29" fillId="0" borderId="18" xfId="0" applyNumberFormat="1" applyFont="1" applyBorder="1" applyAlignment="1">
      <alignment vertical="center" wrapText="1"/>
    </xf>
    <xf numFmtId="9" fontId="29" fillId="0" borderId="18" xfId="0" applyNumberFormat="1" applyFont="1" applyBorder="1" applyAlignment="1">
      <alignment vertical="center" wrapText="1"/>
    </xf>
    <xf numFmtId="0" fontId="29" fillId="10" borderId="17" xfId="0" applyFont="1" applyFill="1" applyBorder="1" applyAlignment="1">
      <alignment vertical="center" wrapText="1"/>
    </xf>
    <xf numFmtId="40" fontId="2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/>
    </xf>
    <xf numFmtId="43" fontId="30" fillId="0" borderId="0" xfId="0" applyNumberFormat="1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29" fillId="10" borderId="15" xfId="0" applyFont="1" applyFill="1" applyBorder="1" applyAlignment="1">
      <alignment vertical="center" wrapText="1"/>
    </xf>
    <xf numFmtId="0" fontId="29" fillId="10" borderId="17" xfId="0" applyFont="1" applyFill="1" applyBorder="1" applyAlignment="1">
      <alignment vertical="center" wrapText="1"/>
    </xf>
    <xf numFmtId="40" fontId="8" fillId="7" borderId="6" xfId="0" applyNumberFormat="1" applyFont="1" applyFill="1" applyBorder="1" applyAlignment="1">
      <alignment horizontal="left" vertical="center"/>
    </xf>
    <xf numFmtId="40" fontId="8" fillId="7" borderId="7" xfId="0" applyNumberFormat="1" applyFont="1" applyFill="1" applyBorder="1" applyAlignment="1">
      <alignment horizontal="left" vertical="center"/>
    </xf>
    <xf numFmtId="40" fontId="8" fillId="7" borderId="8" xfId="0" applyNumberFormat="1" applyFont="1" applyFill="1" applyBorder="1" applyAlignment="1">
      <alignment horizontal="left" vertical="center"/>
    </xf>
    <xf numFmtId="43" fontId="8" fillId="7" borderId="7" xfId="0" applyNumberFormat="1" applyFont="1" applyFill="1" applyBorder="1" applyAlignment="1">
      <alignment horizontal="left" vertical="center"/>
    </xf>
    <xf numFmtId="43" fontId="8" fillId="7" borderId="8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wrapText="1"/>
    </xf>
    <xf numFmtId="40" fontId="9" fillId="7" borderId="6" xfId="0" applyNumberFormat="1" applyFont="1" applyFill="1" applyBorder="1" applyAlignment="1">
      <alignment horizontal="left" vertical="center"/>
    </xf>
    <xf numFmtId="40" fontId="9" fillId="7" borderId="7" xfId="0" applyNumberFormat="1" applyFont="1" applyFill="1" applyBorder="1" applyAlignment="1">
      <alignment horizontal="left" vertical="center"/>
    </xf>
    <xf numFmtId="40" fontId="9" fillId="7" borderId="8" xfId="0" applyNumberFormat="1" applyFont="1" applyFill="1" applyBorder="1" applyAlignment="1">
      <alignment horizontal="left" vertical="center"/>
    </xf>
    <xf numFmtId="43" fontId="9" fillId="7" borderId="7" xfId="0" applyNumberFormat="1" applyFont="1" applyFill="1" applyBorder="1" applyAlignment="1">
      <alignment horizontal="left" vertical="center"/>
    </xf>
    <xf numFmtId="43" fontId="9" fillId="7" borderId="8" xfId="0" applyNumberFormat="1" applyFont="1" applyFill="1" applyBorder="1" applyAlignment="1">
      <alignment horizontal="left" vertical="center"/>
    </xf>
    <xf numFmtId="165" fontId="0" fillId="0" borderId="0" xfId="0" applyNumberForma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43" fontId="15" fillId="0" borderId="0" xfId="0" applyNumberFormat="1" applyFont="1" applyAlignment="1">
      <alignment horizontal="center" vertical="center" wrapText="1"/>
    </xf>
    <xf numFmtId="43" fontId="13" fillId="0" borderId="0" xfId="0" applyNumberFormat="1" applyFont="1" applyAlignment="1">
      <alignment horizontal="center" vertical="center" wrapText="1"/>
    </xf>
    <xf numFmtId="40" fontId="16" fillId="0" borderId="0" xfId="0" applyNumberFormat="1" applyFon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2"/>
  <sheetViews>
    <sheetView tabSelected="1" topLeftCell="A10" workbookViewId="0">
      <selection activeCell="S41" sqref="S41:W41"/>
    </sheetView>
  </sheetViews>
  <sheetFormatPr defaultColWidth="9.140625" defaultRowHeight="15" x14ac:dyDescent="0.25"/>
  <cols>
    <col min="1" max="1" width="2.7109375" style="51" customWidth="1"/>
    <col min="2" max="2" width="5.7109375" style="31" customWidth="1"/>
    <col min="3" max="3" width="6.42578125" style="31" customWidth="1"/>
    <col min="4" max="4" width="10.85546875" style="77" customWidth="1"/>
    <col min="5" max="5" width="1.7109375" style="10" customWidth="1"/>
    <col min="6" max="6" width="8.42578125" style="10" bestFit="1" customWidth="1"/>
    <col min="7" max="7" width="4.7109375" style="31" customWidth="1"/>
    <col min="8" max="8" width="1.28515625" style="10" customWidth="1"/>
    <col min="9" max="9" width="45.42578125" style="10" customWidth="1"/>
    <col min="10" max="10" width="1.28515625" style="6" customWidth="1"/>
    <col min="11" max="11" width="0.85546875" style="7" customWidth="1"/>
    <col min="12" max="12" width="10.7109375" style="6" customWidth="1"/>
    <col min="13" max="13" width="0.85546875" style="7" customWidth="1"/>
    <col min="14" max="15" width="10.7109375" style="6" customWidth="1"/>
    <col min="16" max="16" width="0.85546875" style="7" customWidth="1"/>
    <col min="17" max="17" width="16.85546875" style="8" bestFit="1" customWidth="1"/>
    <col min="18" max="18" width="1.7109375" style="6" customWidth="1"/>
    <col min="19" max="19" width="25" style="8" bestFit="1" customWidth="1"/>
    <col min="20" max="20" width="10.7109375" style="6" customWidth="1"/>
    <col min="21" max="22" width="10.7109375" style="8" customWidth="1"/>
    <col min="23" max="23" width="54.42578125" style="9" customWidth="1"/>
    <col min="24" max="24" width="10.5703125" style="10" bestFit="1" customWidth="1"/>
    <col min="25" max="25" width="9.140625" style="10"/>
    <col min="26" max="26" width="12.5703125" style="10" bestFit="1" customWidth="1"/>
    <col min="27" max="16384" width="9.140625" style="10"/>
  </cols>
  <sheetData>
    <row r="1" spans="1:24" ht="20.100000000000001" customHeight="1" x14ac:dyDescent="0.25">
      <c r="A1" s="1" t="s">
        <v>0</v>
      </c>
      <c r="B1" s="2"/>
      <c r="C1" s="2"/>
      <c r="D1" s="2"/>
      <c r="E1" s="3"/>
      <c r="F1" s="4"/>
      <c r="G1" s="5"/>
      <c r="H1" s="126" t="s">
        <v>1</v>
      </c>
      <c r="I1" s="126"/>
    </row>
    <row r="2" spans="1:24" ht="20.100000000000001" customHeight="1" x14ac:dyDescent="0.25">
      <c r="A2" s="1" t="s">
        <v>2</v>
      </c>
      <c r="B2" s="2"/>
      <c r="C2" s="2"/>
      <c r="D2" s="2"/>
      <c r="E2" s="3"/>
      <c r="F2" s="4"/>
      <c r="G2" s="5"/>
      <c r="H2" s="127">
        <v>210</v>
      </c>
      <c r="I2" s="127"/>
    </row>
    <row r="3" spans="1:24" ht="12" customHeight="1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28" t="s">
        <v>3</v>
      </c>
      <c r="W3" s="128"/>
    </row>
    <row r="4" spans="1:24" s="14" customFormat="1" ht="15.95" customHeight="1" x14ac:dyDescent="0.25">
      <c r="A4" s="129"/>
      <c r="B4" s="129"/>
      <c r="C4" s="129"/>
      <c r="D4" s="129"/>
      <c r="E4" s="3"/>
      <c r="F4" s="12"/>
      <c r="G4" s="13"/>
      <c r="I4" s="12"/>
      <c r="J4"/>
      <c r="K4" s="15"/>
      <c r="L4" s="16" t="s">
        <v>4</v>
      </c>
      <c r="M4" s="15"/>
      <c r="N4" s="17" t="s">
        <v>5</v>
      </c>
      <c r="O4" s="16" t="s">
        <v>5</v>
      </c>
      <c r="P4" s="15"/>
      <c r="Q4" s="17" t="s">
        <v>6</v>
      </c>
      <c r="R4" s="18"/>
      <c r="S4" s="17" t="s">
        <v>6</v>
      </c>
      <c r="T4" s="17" t="s">
        <v>6</v>
      </c>
      <c r="U4" s="18" t="s">
        <v>6</v>
      </c>
      <c r="V4" s="17" t="s">
        <v>6</v>
      </c>
      <c r="W4" s="17" t="s">
        <v>6</v>
      </c>
    </row>
    <row r="5" spans="1:24" s="14" customFormat="1" ht="15.95" customHeight="1" x14ac:dyDescent="0.25">
      <c r="A5" s="129" t="s">
        <v>7</v>
      </c>
      <c r="B5" s="129"/>
      <c r="C5" s="129"/>
      <c r="D5" s="129"/>
      <c r="E5" s="3"/>
      <c r="F5" s="12" t="s">
        <v>8</v>
      </c>
      <c r="G5" s="13" t="s">
        <v>8</v>
      </c>
      <c r="I5" s="12" t="s">
        <v>9</v>
      </c>
      <c r="J5"/>
      <c r="K5" s="15"/>
      <c r="L5" s="16" t="s">
        <v>10</v>
      </c>
      <c r="M5" s="15"/>
      <c r="N5" s="19" t="s">
        <v>11</v>
      </c>
      <c r="O5" s="16" t="s">
        <v>10</v>
      </c>
      <c r="P5" s="15"/>
      <c r="Q5" s="130" t="s">
        <v>12</v>
      </c>
      <c r="R5" s="20"/>
      <c r="S5" s="17" t="s">
        <v>13</v>
      </c>
      <c r="T5" s="131" t="s">
        <v>14</v>
      </c>
      <c r="U5" s="132" t="s">
        <v>15</v>
      </c>
      <c r="V5" s="17" t="s">
        <v>16</v>
      </c>
      <c r="W5" s="17" t="s">
        <v>17</v>
      </c>
    </row>
    <row r="6" spans="1:24" s="14" customFormat="1" ht="15.95" customHeight="1" x14ac:dyDescent="0.25">
      <c r="A6" s="129" t="s">
        <v>18</v>
      </c>
      <c r="B6" s="129"/>
      <c r="C6" s="129"/>
      <c r="D6" s="129"/>
      <c r="E6" s="3"/>
      <c r="F6" s="12"/>
      <c r="G6" s="13" t="s">
        <v>2</v>
      </c>
      <c r="I6" s="12"/>
      <c r="J6"/>
      <c r="K6" s="15"/>
      <c r="L6" s="21">
        <v>43646</v>
      </c>
      <c r="M6" s="15"/>
      <c r="N6" s="19" t="s">
        <v>19</v>
      </c>
      <c r="O6" s="21" t="s">
        <v>20</v>
      </c>
      <c r="P6" s="15"/>
      <c r="Q6" s="130"/>
      <c r="R6" s="20"/>
      <c r="S6" s="17" t="s">
        <v>21</v>
      </c>
      <c r="T6" s="131"/>
      <c r="U6" s="132"/>
      <c r="V6" s="17" t="s">
        <v>22</v>
      </c>
      <c r="W6" s="22" t="s">
        <v>22</v>
      </c>
    </row>
    <row r="7" spans="1:24" s="14" customFormat="1" ht="15.95" customHeight="1" x14ac:dyDescent="0.25">
      <c r="A7" s="23"/>
      <c r="B7" s="24"/>
      <c r="C7" s="24"/>
      <c r="D7" s="25"/>
      <c r="E7" s="26"/>
      <c r="J7"/>
      <c r="K7" s="15"/>
      <c r="L7" s="21"/>
      <c r="M7" s="15"/>
      <c r="N7" s="19"/>
      <c r="O7" s="21"/>
      <c r="P7" s="15"/>
      <c r="Q7" s="17"/>
      <c r="R7" s="19"/>
      <c r="S7" s="17"/>
      <c r="T7" s="19"/>
      <c r="U7" s="19"/>
      <c r="V7" s="17"/>
      <c r="W7" s="22"/>
    </row>
    <row r="8" spans="1:24" ht="15.95" customHeight="1" x14ac:dyDescent="0.25">
      <c r="A8" s="27">
        <v>1</v>
      </c>
      <c r="B8" s="28">
        <v>210</v>
      </c>
      <c r="C8" s="28">
        <v>5110</v>
      </c>
      <c r="D8" s="29">
        <v>0</v>
      </c>
      <c r="E8" s="30"/>
      <c r="F8" s="10" t="s">
        <v>23</v>
      </c>
      <c r="G8" s="31">
        <f>B8</f>
        <v>210</v>
      </c>
      <c r="H8" s="32"/>
      <c r="I8" s="32" t="s">
        <v>24</v>
      </c>
      <c r="J8"/>
      <c r="K8" s="33">
        <v>155462.81</v>
      </c>
      <c r="L8" s="34">
        <v>158213.89000000001</v>
      </c>
      <c r="M8" s="33"/>
      <c r="N8" s="6">
        <v>163994</v>
      </c>
      <c r="O8" s="34">
        <v>58792.46</v>
      </c>
      <c r="P8" s="15"/>
      <c r="Q8" s="35">
        <v>165118</v>
      </c>
      <c r="R8" s="36"/>
      <c r="S8" s="35"/>
      <c r="T8" s="37">
        <f>S8+Q8</f>
        <v>165118</v>
      </c>
      <c r="U8" s="38">
        <f>IF(T8=0,"",(T8-N8)/N8)</f>
        <v>6.8539092893642453E-3</v>
      </c>
      <c r="V8" s="35"/>
      <c r="W8" s="35">
        <f>T8</f>
        <v>165118</v>
      </c>
    </row>
    <row r="9" spans="1:24" ht="15.95" customHeight="1" x14ac:dyDescent="0.25">
      <c r="A9" s="27">
        <v>1</v>
      </c>
      <c r="B9" s="28">
        <v>210</v>
      </c>
      <c r="C9" s="28">
        <v>5112</v>
      </c>
      <c r="D9" s="29">
        <v>0</v>
      </c>
      <c r="E9" s="30"/>
      <c r="F9" s="10" t="s">
        <v>23</v>
      </c>
      <c r="G9" s="31">
        <f t="shared" ref="G9:G21" si="0">B9</f>
        <v>210</v>
      </c>
      <c r="H9" s="32"/>
      <c r="I9" s="32" t="s">
        <v>25</v>
      </c>
      <c r="J9"/>
      <c r="K9" s="33"/>
      <c r="L9" s="34">
        <v>64421</v>
      </c>
      <c r="M9" s="33"/>
      <c r="N9" s="6">
        <v>83467</v>
      </c>
      <c r="O9" s="34">
        <v>20867</v>
      </c>
      <c r="P9" s="15"/>
      <c r="Q9" s="35">
        <v>83467</v>
      </c>
      <c r="R9" s="36"/>
      <c r="S9" s="35"/>
      <c r="T9" s="37">
        <f t="shared" ref="T9:T22" si="1">S9+Q9</f>
        <v>83467</v>
      </c>
      <c r="U9" s="38">
        <f t="shared" ref="U9:U22" si="2">IF(T9=0,"",(T9-N9)/N9)</f>
        <v>0</v>
      </c>
      <c r="V9" s="35"/>
      <c r="W9" s="35">
        <f t="shared" ref="W9:W22" si="3">T9</f>
        <v>83467</v>
      </c>
    </row>
    <row r="10" spans="1:24" ht="15.95" customHeight="1" x14ac:dyDescent="0.25">
      <c r="A10" s="27">
        <v>1</v>
      </c>
      <c r="B10" s="28">
        <v>210</v>
      </c>
      <c r="C10" s="28">
        <v>5118</v>
      </c>
      <c r="D10" s="29">
        <v>0</v>
      </c>
      <c r="E10" s="30"/>
      <c r="F10" s="10" t="s">
        <v>23</v>
      </c>
      <c r="G10" s="31">
        <f t="shared" si="0"/>
        <v>210</v>
      </c>
      <c r="H10" s="32"/>
      <c r="I10" s="32" t="s">
        <v>26</v>
      </c>
      <c r="J10"/>
      <c r="K10" s="33"/>
      <c r="L10" s="34">
        <v>492985.45</v>
      </c>
      <c r="M10" s="33"/>
      <c r="N10" s="6">
        <v>484296</v>
      </c>
      <c r="O10" s="34">
        <v>164958.26</v>
      </c>
      <c r="P10" s="15"/>
      <c r="Q10" s="39">
        <v>497293</v>
      </c>
      <c r="R10" s="36"/>
      <c r="S10" s="35"/>
      <c r="T10" s="37">
        <f t="shared" si="1"/>
        <v>497293</v>
      </c>
      <c r="U10" s="38">
        <f t="shared" si="2"/>
        <v>2.6836893139732726E-2</v>
      </c>
      <c r="V10" s="35"/>
      <c r="W10" s="35">
        <f t="shared" si="3"/>
        <v>497293</v>
      </c>
      <c r="X10" s="40"/>
    </row>
    <row r="11" spans="1:24" ht="15.95" customHeight="1" x14ac:dyDescent="0.25">
      <c r="A11" s="27">
        <v>1</v>
      </c>
      <c r="B11" s="28">
        <v>210</v>
      </c>
      <c r="C11" s="28">
        <v>5210</v>
      </c>
      <c r="D11" s="29">
        <v>0</v>
      </c>
      <c r="E11" s="30"/>
      <c r="F11" s="10" t="s">
        <v>23</v>
      </c>
      <c r="G11" s="31">
        <f t="shared" si="0"/>
        <v>210</v>
      </c>
      <c r="I11" s="32" t="s">
        <v>27</v>
      </c>
      <c r="J11"/>
      <c r="K11" s="33"/>
      <c r="L11" s="34">
        <v>103220</v>
      </c>
      <c r="M11" s="33"/>
      <c r="N11" s="6">
        <v>16250</v>
      </c>
      <c r="O11" s="34">
        <v>3543.76</v>
      </c>
      <c r="P11" s="15"/>
      <c r="Q11" s="35">
        <v>16250</v>
      </c>
      <c r="R11" s="36"/>
      <c r="S11" s="35"/>
      <c r="T11" s="37">
        <f t="shared" si="1"/>
        <v>16250</v>
      </c>
      <c r="U11" s="38">
        <f t="shared" si="2"/>
        <v>0</v>
      </c>
      <c r="V11" s="35"/>
      <c r="W11" s="35">
        <f t="shared" si="3"/>
        <v>16250</v>
      </c>
    </row>
    <row r="12" spans="1:24" ht="15.95" customHeight="1" x14ac:dyDescent="0.25">
      <c r="A12" s="27">
        <v>1</v>
      </c>
      <c r="B12" s="28">
        <v>210</v>
      </c>
      <c r="C12" s="28">
        <v>5242</v>
      </c>
      <c r="D12" s="29">
        <v>0</v>
      </c>
      <c r="E12" s="30"/>
      <c r="F12" s="10" t="s">
        <v>23</v>
      </c>
      <c r="G12" s="31">
        <f t="shared" si="0"/>
        <v>210</v>
      </c>
      <c r="I12" s="32" t="s">
        <v>28</v>
      </c>
      <c r="J12"/>
      <c r="K12" s="33"/>
      <c r="L12" s="34"/>
      <c r="M12" s="33"/>
      <c r="N12" s="6">
        <v>9300</v>
      </c>
      <c r="O12" s="34">
        <v>5824.62</v>
      </c>
      <c r="P12" s="15"/>
      <c r="Q12" s="41">
        <v>9300</v>
      </c>
      <c r="R12" s="42"/>
      <c r="S12" s="41"/>
      <c r="T12" s="37">
        <f t="shared" si="1"/>
        <v>9300</v>
      </c>
      <c r="U12" s="38">
        <f t="shared" si="2"/>
        <v>0</v>
      </c>
      <c r="V12" s="35"/>
      <c r="W12" s="35">
        <f t="shared" si="3"/>
        <v>9300</v>
      </c>
    </row>
    <row r="13" spans="1:24" ht="15.95" customHeight="1" x14ac:dyDescent="0.25">
      <c r="A13" s="27">
        <v>1</v>
      </c>
      <c r="B13" s="28">
        <v>210</v>
      </c>
      <c r="C13" s="28">
        <v>5244</v>
      </c>
      <c r="D13" s="29">
        <v>0</v>
      </c>
      <c r="E13" s="30"/>
      <c r="F13" s="10" t="s">
        <v>23</v>
      </c>
      <c r="G13" s="31">
        <f t="shared" si="0"/>
        <v>210</v>
      </c>
      <c r="I13" s="32" t="s">
        <v>29</v>
      </c>
      <c r="J13"/>
      <c r="K13" s="33"/>
      <c r="L13" s="34"/>
      <c r="M13" s="33"/>
      <c r="N13" s="6">
        <v>20000</v>
      </c>
      <c r="O13" s="34">
        <v>7398.1</v>
      </c>
      <c r="P13" s="15"/>
      <c r="Q13" s="41">
        <v>18876</v>
      </c>
      <c r="R13" s="42"/>
      <c r="S13" s="41"/>
      <c r="T13" s="37">
        <f t="shared" si="1"/>
        <v>18876</v>
      </c>
      <c r="U13" s="38">
        <f t="shared" si="2"/>
        <v>-5.62E-2</v>
      </c>
      <c r="V13" s="35"/>
      <c r="W13" s="35">
        <f t="shared" si="3"/>
        <v>18876</v>
      </c>
    </row>
    <row r="14" spans="1:24" ht="15.95" customHeight="1" x14ac:dyDescent="0.25">
      <c r="A14" s="27">
        <v>1</v>
      </c>
      <c r="B14" s="28">
        <v>210</v>
      </c>
      <c r="C14" s="28">
        <v>5308</v>
      </c>
      <c r="D14" s="29">
        <v>0</v>
      </c>
      <c r="E14" s="30"/>
      <c r="F14" s="10" t="s">
        <v>23</v>
      </c>
      <c r="G14" s="31">
        <f t="shared" si="0"/>
        <v>210</v>
      </c>
      <c r="I14" s="32" t="s">
        <v>30</v>
      </c>
      <c r="J14"/>
      <c r="K14" s="33"/>
      <c r="L14" s="34"/>
      <c r="M14" s="33"/>
      <c r="N14" s="6">
        <v>2000</v>
      </c>
      <c r="O14" s="34">
        <v>1575</v>
      </c>
      <c r="P14" s="15"/>
      <c r="Q14" s="41">
        <v>2000</v>
      </c>
      <c r="R14" s="42"/>
      <c r="S14" s="41"/>
      <c r="T14" s="37">
        <f t="shared" si="1"/>
        <v>2000</v>
      </c>
      <c r="U14" s="38">
        <f t="shared" si="2"/>
        <v>0</v>
      </c>
      <c r="V14" s="35"/>
      <c r="W14" s="35">
        <f t="shared" si="3"/>
        <v>2000</v>
      </c>
    </row>
    <row r="15" spans="1:24" ht="15.95" customHeight="1" x14ac:dyDescent="0.25">
      <c r="A15" s="27">
        <v>1</v>
      </c>
      <c r="B15" s="28">
        <v>210</v>
      </c>
      <c r="C15" s="28">
        <v>5340</v>
      </c>
      <c r="D15" s="29">
        <v>0</v>
      </c>
      <c r="E15" s="30"/>
      <c r="F15" s="10" t="s">
        <v>23</v>
      </c>
      <c r="G15" s="31">
        <f t="shared" si="0"/>
        <v>210</v>
      </c>
      <c r="I15" s="32" t="s">
        <v>31</v>
      </c>
      <c r="J15"/>
      <c r="K15" s="33"/>
      <c r="L15" s="34"/>
      <c r="M15" s="33"/>
      <c r="N15" s="6">
        <v>7000</v>
      </c>
      <c r="O15" s="34">
        <v>3468.75</v>
      </c>
      <c r="P15" s="15"/>
      <c r="Q15" s="41">
        <v>7000</v>
      </c>
      <c r="R15" s="42"/>
      <c r="S15" s="41"/>
      <c r="T15" s="37">
        <f t="shared" si="1"/>
        <v>7000</v>
      </c>
      <c r="U15" s="38">
        <f t="shared" si="2"/>
        <v>0</v>
      </c>
      <c r="V15" s="35"/>
      <c r="W15" s="35">
        <f t="shared" si="3"/>
        <v>7000</v>
      </c>
    </row>
    <row r="16" spans="1:24" ht="15.95" customHeight="1" x14ac:dyDescent="0.25">
      <c r="A16" s="27">
        <v>1</v>
      </c>
      <c r="B16" s="28">
        <v>210</v>
      </c>
      <c r="C16" s="28">
        <v>5380</v>
      </c>
      <c r="D16" s="29">
        <v>0</v>
      </c>
      <c r="E16" s="30"/>
      <c r="F16" s="10" t="s">
        <v>23</v>
      </c>
      <c r="G16" s="31">
        <f t="shared" si="0"/>
        <v>210</v>
      </c>
      <c r="I16" s="32" t="s">
        <v>32</v>
      </c>
      <c r="J16"/>
      <c r="K16" s="33"/>
      <c r="L16" s="34"/>
      <c r="M16" s="33"/>
      <c r="N16" s="6">
        <v>9400</v>
      </c>
      <c r="O16" s="34">
        <v>0</v>
      </c>
      <c r="P16" s="15"/>
      <c r="Q16" s="41">
        <v>9400</v>
      </c>
      <c r="R16" s="42"/>
      <c r="S16" s="41"/>
      <c r="T16" s="37">
        <f t="shared" si="1"/>
        <v>9400</v>
      </c>
      <c r="U16" s="38">
        <f t="shared" si="2"/>
        <v>0</v>
      </c>
      <c r="V16" s="35"/>
      <c r="W16" s="35">
        <f t="shared" si="3"/>
        <v>9400</v>
      </c>
    </row>
    <row r="17" spans="1:27" ht="15.95" customHeight="1" x14ac:dyDescent="0.25">
      <c r="A17" s="27">
        <v>1</v>
      </c>
      <c r="B17" s="28">
        <v>210</v>
      </c>
      <c r="C17" s="28">
        <v>5420</v>
      </c>
      <c r="D17" s="29">
        <v>0</v>
      </c>
      <c r="E17" s="30"/>
      <c r="F17" s="10" t="s">
        <v>23</v>
      </c>
      <c r="G17" s="31">
        <f t="shared" si="0"/>
        <v>210</v>
      </c>
      <c r="I17" s="32" t="s">
        <v>33</v>
      </c>
      <c r="J17"/>
      <c r="K17" s="33"/>
      <c r="L17" s="34"/>
      <c r="M17" s="33"/>
      <c r="N17" s="6">
        <v>2000</v>
      </c>
      <c r="O17" s="34">
        <v>431.03</v>
      </c>
      <c r="P17" s="15"/>
      <c r="Q17" s="41">
        <v>2000</v>
      </c>
      <c r="R17" s="42"/>
      <c r="S17" s="41"/>
      <c r="T17" s="37">
        <f t="shared" si="1"/>
        <v>2000</v>
      </c>
      <c r="U17" s="38">
        <f t="shared" si="2"/>
        <v>0</v>
      </c>
      <c r="V17" s="35"/>
      <c r="W17" s="35">
        <f t="shared" si="3"/>
        <v>2000</v>
      </c>
    </row>
    <row r="18" spans="1:27" ht="15.95" customHeight="1" x14ac:dyDescent="0.25">
      <c r="A18" s="27">
        <v>1</v>
      </c>
      <c r="B18" s="28">
        <v>210</v>
      </c>
      <c r="C18" s="28">
        <v>5480</v>
      </c>
      <c r="D18" s="29">
        <v>0</v>
      </c>
      <c r="E18" s="30"/>
      <c r="F18" s="10" t="s">
        <v>23</v>
      </c>
      <c r="G18" s="31">
        <f t="shared" si="0"/>
        <v>210</v>
      </c>
      <c r="I18" s="32" t="s">
        <v>34</v>
      </c>
      <c r="J18"/>
      <c r="K18" s="33"/>
      <c r="L18" s="34"/>
      <c r="M18" s="33"/>
      <c r="N18" s="6">
        <v>10512</v>
      </c>
      <c r="O18" s="34">
        <v>4335.0600000000004</v>
      </c>
      <c r="P18" s="15"/>
      <c r="Q18" s="41">
        <v>10512</v>
      </c>
      <c r="R18" s="42"/>
      <c r="S18" s="41"/>
      <c r="T18" s="37">
        <f t="shared" si="1"/>
        <v>10512</v>
      </c>
      <c r="U18" s="38">
        <f t="shared" si="2"/>
        <v>0</v>
      </c>
      <c r="V18" s="35"/>
      <c r="W18" s="35">
        <f t="shared" si="3"/>
        <v>10512</v>
      </c>
    </row>
    <row r="19" spans="1:27" ht="15.95" customHeight="1" x14ac:dyDescent="0.25">
      <c r="A19" s="27">
        <v>1</v>
      </c>
      <c r="B19" s="28">
        <v>210</v>
      </c>
      <c r="C19" s="28">
        <v>5525</v>
      </c>
      <c r="D19" s="29">
        <v>0</v>
      </c>
      <c r="E19" s="30"/>
      <c r="F19" s="10" t="s">
        <v>23</v>
      </c>
      <c r="G19" s="31">
        <f t="shared" si="0"/>
        <v>210</v>
      </c>
      <c r="I19" s="32" t="s">
        <v>35</v>
      </c>
      <c r="J19"/>
      <c r="K19" s="33"/>
      <c r="L19" s="34"/>
      <c r="M19" s="33"/>
      <c r="N19" s="6">
        <v>7182</v>
      </c>
      <c r="O19" s="34">
        <v>4502.38</v>
      </c>
      <c r="P19" s="15"/>
      <c r="Q19" s="41">
        <v>7182</v>
      </c>
      <c r="R19" s="42"/>
      <c r="S19" s="41"/>
      <c r="T19" s="37">
        <f t="shared" si="1"/>
        <v>7182</v>
      </c>
      <c r="U19" s="38">
        <f t="shared" si="2"/>
        <v>0</v>
      </c>
      <c r="V19" s="35"/>
      <c r="W19" s="35">
        <f t="shared" si="3"/>
        <v>7182</v>
      </c>
    </row>
    <row r="20" spans="1:27" ht="15.95" customHeight="1" x14ac:dyDescent="0.25">
      <c r="A20" s="27">
        <v>1</v>
      </c>
      <c r="B20" s="28">
        <v>210</v>
      </c>
      <c r="C20" s="28">
        <v>5710</v>
      </c>
      <c r="D20" s="29">
        <v>0</v>
      </c>
      <c r="E20" s="30"/>
      <c r="F20" s="10" t="s">
        <v>23</v>
      </c>
      <c r="G20" s="31">
        <f t="shared" si="0"/>
        <v>210</v>
      </c>
      <c r="I20" s="32" t="s">
        <v>36</v>
      </c>
      <c r="J20"/>
      <c r="K20" s="33"/>
      <c r="L20" s="34"/>
      <c r="M20" s="33"/>
      <c r="N20" s="6">
        <v>1000</v>
      </c>
      <c r="O20" s="34">
        <v>499.48</v>
      </c>
      <c r="P20" s="15"/>
      <c r="Q20" s="41">
        <v>1000</v>
      </c>
      <c r="R20" s="42"/>
      <c r="S20" s="41"/>
      <c r="T20" s="37">
        <f t="shared" si="1"/>
        <v>1000</v>
      </c>
      <c r="U20" s="38">
        <f t="shared" si="2"/>
        <v>0</v>
      </c>
      <c r="V20" s="35"/>
      <c r="W20" s="35">
        <f t="shared" si="3"/>
        <v>1000</v>
      </c>
    </row>
    <row r="21" spans="1:27" ht="15.95" customHeight="1" x14ac:dyDescent="0.25">
      <c r="A21" s="27">
        <v>1</v>
      </c>
      <c r="B21" s="28">
        <v>210</v>
      </c>
      <c r="C21" s="28">
        <v>5730</v>
      </c>
      <c r="D21" s="29">
        <v>0</v>
      </c>
      <c r="E21" s="30"/>
      <c r="F21" s="10" t="s">
        <v>23</v>
      </c>
      <c r="G21" s="31">
        <f t="shared" si="0"/>
        <v>210</v>
      </c>
      <c r="I21" s="32" t="s">
        <v>37</v>
      </c>
      <c r="J21"/>
      <c r="K21" s="33"/>
      <c r="L21" s="34"/>
      <c r="M21" s="33"/>
      <c r="N21" s="6">
        <v>2500</v>
      </c>
      <c r="O21" s="34">
        <v>850</v>
      </c>
      <c r="P21" s="15"/>
      <c r="Q21" s="41">
        <v>2500</v>
      </c>
      <c r="R21" s="42"/>
      <c r="S21" s="41"/>
      <c r="T21" s="37">
        <f t="shared" si="1"/>
        <v>2500</v>
      </c>
      <c r="U21" s="38">
        <f t="shared" si="2"/>
        <v>0</v>
      </c>
      <c r="V21" s="35"/>
      <c r="W21" s="35">
        <f t="shared" si="3"/>
        <v>2500</v>
      </c>
    </row>
    <row r="22" spans="1:27" ht="15.95" customHeight="1" x14ac:dyDescent="0.25">
      <c r="A22" s="27">
        <v>1</v>
      </c>
      <c r="B22" s="28">
        <v>210</v>
      </c>
      <c r="C22" s="28"/>
      <c r="D22" s="43"/>
      <c r="E22" s="30"/>
      <c r="J22"/>
      <c r="K22" s="33"/>
      <c r="L22" s="34"/>
      <c r="M22" s="33"/>
      <c r="O22" s="34"/>
      <c r="P22" s="15"/>
      <c r="Q22" s="41"/>
      <c r="R22" s="42"/>
      <c r="S22" s="41"/>
      <c r="T22" s="37">
        <f t="shared" si="1"/>
        <v>0</v>
      </c>
      <c r="U22" s="38" t="str">
        <f t="shared" si="2"/>
        <v/>
      </c>
      <c r="V22" s="35"/>
      <c r="W22" s="35">
        <f t="shared" si="3"/>
        <v>0</v>
      </c>
    </row>
    <row r="23" spans="1:27" s="40" customFormat="1" ht="15.95" customHeight="1" thickBot="1" x14ac:dyDescent="0.3">
      <c r="A23" s="44"/>
      <c r="B23" s="44"/>
      <c r="C23" s="44"/>
      <c r="D23" s="44"/>
      <c r="G23" s="44"/>
      <c r="I23" s="45" t="str">
        <f>H1</f>
        <v>POLICE</v>
      </c>
      <c r="J23" s="46">
        <f>SUM(J8:J11)</f>
        <v>0</v>
      </c>
      <c r="K23" s="47"/>
      <c r="L23" s="46">
        <f>SUM(L8:L22)</f>
        <v>818840.34000000008</v>
      </c>
      <c r="M23" s="47"/>
      <c r="N23" s="46">
        <f>SUM(N8:N22)</f>
        <v>818901</v>
      </c>
      <c r="O23" s="46">
        <f>SUM(O8:O22)</f>
        <v>277045.90000000002</v>
      </c>
      <c r="P23" s="47"/>
      <c r="Q23" s="46">
        <f>SUM(Q8:Q22)</f>
        <v>831898</v>
      </c>
      <c r="R23" s="8"/>
      <c r="S23" s="46">
        <f t="shared" ref="S23:T23" si="4">SUM(S8:S22)</f>
        <v>0</v>
      </c>
      <c r="T23" s="46">
        <f t="shared" si="4"/>
        <v>831898</v>
      </c>
      <c r="U23" s="48"/>
      <c r="V23" s="46">
        <f t="shared" ref="V23:W23" si="5">SUM(V8:V22)</f>
        <v>0</v>
      </c>
      <c r="W23" s="46">
        <f t="shared" si="5"/>
        <v>831898</v>
      </c>
    </row>
    <row r="24" spans="1:27" ht="20.100000000000001" customHeight="1" x14ac:dyDescent="0.25">
      <c r="A24" s="115"/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</row>
    <row r="25" spans="1:27" ht="20.100000000000001" customHeight="1" x14ac:dyDescent="0.25">
      <c r="A25" s="115"/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</row>
    <row r="26" spans="1:27" ht="15.95" customHeight="1" x14ac:dyDescent="0.25">
      <c r="A26" s="116" t="s">
        <v>38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</row>
    <row r="27" spans="1:27" ht="15.95" customHeight="1" x14ac:dyDescent="0.25">
      <c r="A27" s="116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</row>
    <row r="28" spans="1:27" ht="15.95" customHeight="1" x14ac:dyDescent="0.25">
      <c r="A28" s="115"/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Y28" s="10" t="s">
        <v>39</v>
      </c>
      <c r="Z28" s="49">
        <f>108499-105331</f>
        <v>3168</v>
      </c>
      <c r="AA28" s="10" t="s">
        <v>40</v>
      </c>
    </row>
    <row r="29" spans="1:27" ht="15.95" customHeight="1" x14ac:dyDescent="0.25">
      <c r="A29" s="117" t="s">
        <v>41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Z29" s="10">
        <f>Z28/105331</f>
        <v>3.0076615621232115E-2</v>
      </c>
      <c r="AA29" s="10" t="s">
        <v>42</v>
      </c>
    </row>
    <row r="30" spans="1:27" ht="15.95" customHeight="1" x14ac:dyDescent="0.25">
      <c r="A30" s="50"/>
      <c r="C30" s="118" t="s">
        <v>43</v>
      </c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Z30" s="10">
        <f>Z29+1</f>
        <v>1.0300766156212322</v>
      </c>
      <c r="AA30" s="10" t="s">
        <v>44</v>
      </c>
    </row>
    <row r="31" spans="1:27" ht="15.95" customHeight="1" x14ac:dyDescent="0.25">
      <c r="C31" s="119" t="s">
        <v>45</v>
      </c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Z31" s="49">
        <f>105331*Z30</f>
        <v>108499.00000000001</v>
      </c>
      <c r="AA31" s="10" t="s">
        <v>46</v>
      </c>
    </row>
    <row r="32" spans="1:27" ht="15.95" customHeight="1" x14ac:dyDescent="0.25"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</row>
    <row r="33" spans="1:28" ht="15.95" customHeight="1" x14ac:dyDescent="0.25">
      <c r="A33" s="115"/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</row>
    <row r="34" spans="1:28" s="57" customFormat="1" ht="15.95" customHeight="1" x14ac:dyDescent="0.25">
      <c r="A34" s="52"/>
      <c r="B34" s="53"/>
      <c r="C34" s="54"/>
      <c r="D34" s="55"/>
      <c r="E34" s="56"/>
      <c r="G34" s="58"/>
      <c r="H34" s="59"/>
      <c r="I34" s="60"/>
      <c r="J34" s="120" t="s">
        <v>47</v>
      </c>
      <c r="K34" s="121"/>
      <c r="L34" s="121"/>
      <c r="M34" s="121"/>
      <c r="N34" s="121"/>
      <c r="O34" s="122"/>
      <c r="P34" s="61"/>
      <c r="Q34" s="62">
        <v>4000</v>
      </c>
      <c r="R34" s="63"/>
      <c r="S34" s="123"/>
      <c r="T34" s="123"/>
      <c r="U34" s="123"/>
      <c r="V34" s="123"/>
      <c r="W34" s="124"/>
      <c r="X34" s="10"/>
      <c r="Y34" s="57" t="s">
        <v>48</v>
      </c>
      <c r="Z34" s="57" t="s">
        <v>49</v>
      </c>
      <c r="AA34" s="57" t="s">
        <v>50</v>
      </c>
      <c r="AB34" s="57" t="s">
        <v>42</v>
      </c>
    </row>
    <row r="35" spans="1:28" ht="15.95" customHeight="1" x14ac:dyDescent="0.25">
      <c r="A35" s="125"/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Y35" s="10" t="s">
        <v>51</v>
      </c>
      <c r="Z35" s="64">
        <v>20.149999999999999</v>
      </c>
      <c r="AA35" s="64">
        <v>20.55</v>
      </c>
      <c r="AB35" s="65">
        <f>(AA35-Z35)/Z35</f>
        <v>1.9851116625310281E-2</v>
      </c>
    </row>
    <row r="36" spans="1:28" s="14" customFormat="1" ht="15.95" customHeight="1" x14ac:dyDescent="0.25">
      <c r="B36" s="66"/>
      <c r="C36" s="24"/>
      <c r="D36" s="25"/>
      <c r="E36" s="26"/>
      <c r="J36" s="67" t="s">
        <v>52</v>
      </c>
      <c r="M36" s="68"/>
      <c r="P36" s="68"/>
      <c r="Q36" s="17"/>
      <c r="R36" s="19"/>
      <c r="S36" s="8"/>
      <c r="T36" s="6"/>
      <c r="U36" s="8"/>
      <c r="V36" s="8"/>
      <c r="W36" s="9"/>
      <c r="X36" s="10"/>
      <c r="Y36" s="5" t="s">
        <v>53</v>
      </c>
      <c r="Z36" s="64">
        <v>21.6</v>
      </c>
      <c r="AA36" s="64">
        <v>22.03</v>
      </c>
      <c r="AB36" s="65">
        <f t="shared" ref="AB36:AB39" si="6">(AA36-Z36)/Z36</f>
        <v>1.9907407407407395E-2</v>
      </c>
    </row>
    <row r="37" spans="1:28" ht="15.95" customHeight="1" x14ac:dyDescent="0.25">
      <c r="A37" s="27"/>
      <c r="B37" s="28"/>
      <c r="C37" s="54"/>
      <c r="D37" s="43"/>
      <c r="E37" s="30"/>
      <c r="H37" s="32"/>
      <c r="I37" s="69"/>
      <c r="J37" s="110" t="s">
        <v>54</v>
      </c>
      <c r="K37" s="111"/>
      <c r="L37" s="111"/>
      <c r="M37" s="111"/>
      <c r="N37" s="111"/>
      <c r="O37" s="112"/>
      <c r="Q37" s="70">
        <v>11762</v>
      </c>
      <c r="R37" s="71"/>
      <c r="S37" s="113"/>
      <c r="T37" s="113"/>
      <c r="U37" s="113"/>
      <c r="V37" s="113"/>
      <c r="W37" s="114"/>
      <c r="Y37" s="10" t="s">
        <v>55</v>
      </c>
      <c r="Z37" s="64">
        <v>23.02</v>
      </c>
      <c r="AA37" s="64">
        <v>23.48</v>
      </c>
      <c r="AB37" s="65">
        <f t="shared" si="6"/>
        <v>1.9982623805386658E-2</v>
      </c>
    </row>
    <row r="38" spans="1:28" ht="15.95" customHeight="1" x14ac:dyDescent="0.25">
      <c r="A38" s="27"/>
      <c r="B38" s="28"/>
      <c r="C38" s="54"/>
      <c r="D38" s="43"/>
      <c r="E38" s="30"/>
      <c r="H38" s="32"/>
      <c r="I38" s="32"/>
      <c r="J38" s="110" t="s">
        <v>56</v>
      </c>
      <c r="K38" s="111"/>
      <c r="L38" s="111"/>
      <c r="M38" s="111"/>
      <c r="N38" s="111"/>
      <c r="O38" s="112"/>
      <c r="Q38" s="70">
        <v>177050</v>
      </c>
      <c r="R38" s="71"/>
      <c r="S38" s="113"/>
      <c r="T38" s="113"/>
      <c r="U38" s="113"/>
      <c r="V38" s="113"/>
      <c r="W38" s="114"/>
      <c r="Y38" s="5" t="s">
        <v>57</v>
      </c>
      <c r="Z38" s="64">
        <v>26</v>
      </c>
      <c r="AA38" s="64">
        <v>26.52</v>
      </c>
      <c r="AB38" s="65">
        <f t="shared" si="6"/>
        <v>1.9999999999999983E-2</v>
      </c>
    </row>
    <row r="39" spans="1:28" ht="15.95" customHeight="1" x14ac:dyDescent="0.25">
      <c r="A39" s="27"/>
      <c r="B39" s="28"/>
      <c r="C39" s="54"/>
      <c r="D39" s="43"/>
      <c r="E39" s="30"/>
      <c r="H39" s="32"/>
      <c r="I39" s="32"/>
      <c r="J39" s="72" t="s">
        <v>58</v>
      </c>
      <c r="K39" s="73"/>
      <c r="L39" s="73"/>
      <c r="M39" s="73"/>
      <c r="N39" s="73"/>
      <c r="O39" s="74"/>
      <c r="Q39" s="70">
        <v>217027</v>
      </c>
      <c r="R39" s="71"/>
      <c r="S39" s="75"/>
      <c r="T39" s="75"/>
      <c r="U39" s="75"/>
      <c r="V39" s="75"/>
      <c r="W39" s="76"/>
      <c r="Y39" s="10" t="s">
        <v>59</v>
      </c>
      <c r="Z39" s="64">
        <v>31.62</v>
      </c>
      <c r="AA39" s="64">
        <v>32.25</v>
      </c>
      <c r="AB39" s="65">
        <f t="shared" si="6"/>
        <v>1.9924098671726724E-2</v>
      </c>
    </row>
    <row r="40" spans="1:28" ht="15.95" customHeight="1" x14ac:dyDescent="0.25">
      <c r="A40" s="27"/>
      <c r="B40" s="28"/>
      <c r="C40" s="54"/>
      <c r="D40" s="43"/>
      <c r="E40" s="30"/>
      <c r="H40" s="32"/>
      <c r="I40" s="32"/>
      <c r="J40" s="110" t="s">
        <v>60</v>
      </c>
      <c r="K40" s="111"/>
      <c r="L40" s="111"/>
      <c r="M40" s="111"/>
      <c r="N40" s="111"/>
      <c r="O40" s="112"/>
      <c r="Q40" s="70">
        <v>36000</v>
      </c>
      <c r="R40" s="71"/>
      <c r="S40" s="113"/>
      <c r="T40" s="113"/>
      <c r="U40" s="113"/>
      <c r="V40" s="113"/>
      <c r="W40" s="114"/>
      <c r="Y40" s="10" t="s">
        <v>61</v>
      </c>
    </row>
    <row r="41" spans="1:28" ht="15.95" customHeight="1" x14ac:dyDescent="0.25">
      <c r="A41" s="27"/>
      <c r="B41" s="28"/>
      <c r="C41" s="54"/>
      <c r="D41" s="43"/>
      <c r="E41" s="30"/>
      <c r="H41" s="32"/>
      <c r="I41" s="32"/>
      <c r="J41" s="110" t="s">
        <v>62</v>
      </c>
      <c r="K41" s="111"/>
      <c r="L41" s="111"/>
      <c r="M41" s="111"/>
      <c r="N41" s="111"/>
      <c r="O41" s="112"/>
      <c r="Q41" s="70">
        <v>17947</v>
      </c>
      <c r="R41" s="71"/>
      <c r="S41" s="113" t="s">
        <v>116</v>
      </c>
      <c r="T41" s="113"/>
      <c r="U41" s="113"/>
      <c r="V41" s="113"/>
      <c r="W41" s="114"/>
    </row>
    <row r="42" spans="1:28" ht="15.95" customHeight="1" x14ac:dyDescent="0.25">
      <c r="A42" s="27"/>
      <c r="B42" s="28"/>
      <c r="C42" s="54"/>
      <c r="D42" s="43"/>
      <c r="E42" s="30"/>
      <c r="J42" s="110" t="s">
        <v>63</v>
      </c>
      <c r="K42" s="111"/>
      <c r="L42" s="111"/>
      <c r="M42" s="111"/>
      <c r="N42" s="111"/>
      <c r="O42" s="112"/>
      <c r="Q42" s="70">
        <v>37507</v>
      </c>
      <c r="R42" s="71"/>
      <c r="S42" s="113"/>
      <c r="T42" s="113"/>
      <c r="U42" s="113"/>
      <c r="V42" s="113"/>
      <c r="W42" s="114"/>
    </row>
    <row r="43" spans="1:28" ht="15.95" customHeight="1" x14ac:dyDescent="0.25">
      <c r="E43" s="30"/>
      <c r="J43" s="110" t="s">
        <v>64</v>
      </c>
      <c r="K43" s="111"/>
      <c r="L43" s="111"/>
      <c r="M43" s="111"/>
      <c r="N43" s="111"/>
      <c r="O43" s="112"/>
      <c r="Q43" s="70">
        <v>157430</v>
      </c>
      <c r="R43" s="71"/>
      <c r="S43" s="113"/>
      <c r="T43" s="113"/>
      <c r="U43" s="113"/>
      <c r="V43" s="113"/>
      <c r="W43" s="114"/>
    </row>
    <row r="44" spans="1:28" ht="15.95" customHeight="1" x14ac:dyDescent="0.25">
      <c r="E44" s="30"/>
      <c r="J44" s="110" t="s">
        <v>65</v>
      </c>
      <c r="K44" s="111"/>
      <c r="L44" s="111"/>
      <c r="M44" s="111"/>
      <c r="N44" s="111"/>
      <c r="O44" s="112"/>
      <c r="Q44" s="78">
        <v>5688</v>
      </c>
      <c r="R44" s="71"/>
      <c r="S44" s="113"/>
      <c r="T44" s="113"/>
      <c r="U44" s="113"/>
      <c r="V44" s="113"/>
      <c r="W44" s="114"/>
    </row>
    <row r="45" spans="1:28" ht="15.95" customHeight="1" x14ac:dyDescent="0.25">
      <c r="B45" s="66"/>
      <c r="E45" s="30"/>
      <c r="J45" s="72" t="s">
        <v>66</v>
      </c>
      <c r="K45" s="73"/>
      <c r="L45" s="73"/>
      <c r="M45" s="73"/>
      <c r="N45" s="73"/>
      <c r="O45" s="74"/>
      <c r="P45" s="79"/>
      <c r="Q45" s="70">
        <v>2000</v>
      </c>
      <c r="R45" s="80"/>
      <c r="S45" s="75"/>
      <c r="T45" s="75"/>
      <c r="U45" s="75"/>
      <c r="V45" s="75"/>
      <c r="W45" s="76"/>
    </row>
    <row r="46" spans="1:28" ht="15.95" customHeight="1" thickBot="1" x14ac:dyDescent="0.3">
      <c r="E46" s="30"/>
      <c r="J46" s="10"/>
      <c r="K46" s="10"/>
      <c r="L46" s="10"/>
      <c r="N46" s="10"/>
      <c r="O46" s="81" t="s">
        <v>67</v>
      </c>
      <c r="Q46" s="82">
        <f>SUM(Q37:Q45)</f>
        <v>662411</v>
      </c>
      <c r="R46" s="6" t="s">
        <v>68</v>
      </c>
    </row>
    <row r="47" spans="1:28" ht="15.95" customHeight="1" x14ac:dyDescent="0.25">
      <c r="E47" s="30"/>
      <c r="J47" s="10"/>
      <c r="K47" s="10"/>
      <c r="L47" s="10"/>
      <c r="N47" s="10"/>
      <c r="O47" s="81"/>
      <c r="Q47" s="83"/>
    </row>
    <row r="48" spans="1:28" ht="15.95" customHeight="1" x14ac:dyDescent="0.25">
      <c r="E48" s="30"/>
      <c r="I48" s="84" t="s">
        <v>69</v>
      </c>
      <c r="J48" s="10"/>
      <c r="K48" s="10"/>
      <c r="L48" s="10"/>
      <c r="N48" s="10"/>
      <c r="O48" s="81" t="s">
        <v>67</v>
      </c>
    </row>
    <row r="49" spans="1:24" ht="15.95" customHeight="1" x14ac:dyDescent="0.25">
      <c r="E49" s="30"/>
      <c r="I49" s="85" t="s">
        <v>70</v>
      </c>
      <c r="J49" s="73" t="s">
        <v>71</v>
      </c>
      <c r="K49" s="73"/>
      <c r="L49" s="73"/>
      <c r="M49" s="73"/>
      <c r="N49" s="73"/>
      <c r="O49" s="74"/>
      <c r="P49" s="74"/>
      <c r="Q49" s="86">
        <v>165118</v>
      </c>
      <c r="R49" s="87"/>
      <c r="S49" s="72" t="s">
        <v>72</v>
      </c>
      <c r="T49" s="87"/>
      <c r="U49" s="87"/>
      <c r="V49" s="87"/>
      <c r="W49" s="87"/>
    </row>
    <row r="50" spans="1:24" ht="15.95" customHeight="1" x14ac:dyDescent="0.25">
      <c r="E50" s="30"/>
      <c r="I50" s="85" t="s">
        <v>73</v>
      </c>
      <c r="J50" s="73" t="s">
        <v>74</v>
      </c>
      <c r="K50" s="73"/>
      <c r="L50" s="73"/>
      <c r="M50" s="73"/>
      <c r="N50" s="73"/>
      <c r="O50" s="74"/>
      <c r="P50" s="74"/>
      <c r="Q50" s="86">
        <v>83467</v>
      </c>
      <c r="R50" s="87"/>
      <c r="S50" s="72" t="s">
        <v>75</v>
      </c>
      <c r="T50" s="87"/>
      <c r="U50" s="87"/>
      <c r="V50" s="87"/>
      <c r="W50" s="87"/>
    </row>
    <row r="51" spans="1:24" ht="15.95" customHeight="1" x14ac:dyDescent="0.25">
      <c r="E51" s="30"/>
      <c r="I51" s="88" t="s">
        <v>76</v>
      </c>
      <c r="J51" s="73" t="s">
        <v>77</v>
      </c>
      <c r="K51" s="73"/>
      <c r="L51" s="73"/>
      <c r="M51" s="73"/>
      <c r="N51" s="73"/>
      <c r="O51" s="74"/>
      <c r="P51" s="74"/>
      <c r="Q51" s="86">
        <v>497293</v>
      </c>
      <c r="R51" s="87"/>
      <c r="S51" s="72" t="s">
        <v>78</v>
      </c>
      <c r="T51" s="87"/>
      <c r="U51" s="87"/>
      <c r="V51" s="87"/>
      <c r="W51" s="87"/>
    </row>
    <row r="52" spans="1:24" ht="15.95" customHeight="1" thickBot="1" x14ac:dyDescent="0.3">
      <c r="E52" s="30"/>
      <c r="I52" s="85"/>
      <c r="J52" s="10"/>
      <c r="K52" s="10"/>
      <c r="L52" s="10"/>
      <c r="N52" s="10"/>
      <c r="O52" s="81"/>
      <c r="Q52" s="89">
        <f>SUM(Q49:Q51)</f>
        <v>745878</v>
      </c>
      <c r="S52" s="8" t="s">
        <v>79</v>
      </c>
    </row>
    <row r="53" spans="1:24" ht="17.100000000000001" customHeight="1" thickTop="1" x14ac:dyDescent="0.25">
      <c r="I53" s="85"/>
      <c r="J53" s="90"/>
      <c r="K53" s="91"/>
      <c r="L53" s="90"/>
      <c r="M53" s="91"/>
      <c r="N53" s="90"/>
    </row>
    <row r="54" spans="1:24" ht="17.100000000000001" customHeight="1" x14ac:dyDescent="0.25">
      <c r="B54" s="66"/>
      <c r="E54" s="30"/>
      <c r="I54" s="84" t="s">
        <v>69</v>
      </c>
      <c r="J54" s="67" t="s">
        <v>80</v>
      </c>
      <c r="N54" s="92"/>
    </row>
    <row r="55" spans="1:24" s="8" customFormat="1" ht="17.100000000000001" customHeight="1" x14ac:dyDescent="0.25">
      <c r="A55" s="27"/>
      <c r="B55" s="28"/>
      <c r="C55" s="54"/>
      <c r="D55" s="43"/>
      <c r="E55" s="30"/>
      <c r="F55" s="10"/>
      <c r="G55" s="31"/>
      <c r="H55" s="10"/>
      <c r="I55" s="88" t="s">
        <v>81</v>
      </c>
      <c r="J55" s="72" t="s">
        <v>27</v>
      </c>
      <c r="K55" s="73"/>
      <c r="L55" s="73"/>
      <c r="M55" s="73"/>
      <c r="N55" s="73"/>
      <c r="O55" s="74"/>
      <c r="P55" s="7"/>
      <c r="Q55" s="70">
        <v>16250</v>
      </c>
      <c r="R55" s="71"/>
      <c r="S55" s="72" t="s">
        <v>82</v>
      </c>
      <c r="T55" s="73"/>
      <c r="U55" s="73"/>
      <c r="V55" s="75"/>
      <c r="W55" s="76"/>
      <c r="X55" s="10"/>
    </row>
    <row r="56" spans="1:24" s="8" customFormat="1" ht="17.100000000000001" customHeight="1" x14ac:dyDescent="0.25">
      <c r="A56" s="27"/>
      <c r="B56" s="28"/>
      <c r="C56" s="54"/>
      <c r="D56" s="43"/>
      <c r="E56" s="30"/>
      <c r="F56" s="10"/>
      <c r="G56" s="31"/>
      <c r="H56" s="10"/>
      <c r="I56" s="88" t="s">
        <v>83</v>
      </c>
      <c r="J56" s="72" t="s">
        <v>28</v>
      </c>
      <c r="K56" s="73"/>
      <c r="L56" s="73"/>
      <c r="M56" s="73"/>
      <c r="N56" s="73"/>
      <c r="O56" s="74"/>
      <c r="P56" s="7"/>
      <c r="Q56" s="70">
        <v>9300</v>
      </c>
      <c r="R56" s="71"/>
      <c r="S56" s="72" t="s">
        <v>84</v>
      </c>
      <c r="T56" s="73"/>
      <c r="U56" s="73"/>
      <c r="V56" s="75"/>
      <c r="W56" s="76"/>
      <c r="X56" s="10"/>
    </row>
    <row r="57" spans="1:24" s="8" customFormat="1" ht="17.100000000000001" customHeight="1" x14ac:dyDescent="0.25">
      <c r="A57" s="27"/>
      <c r="B57" s="28"/>
      <c r="C57" s="54"/>
      <c r="D57" s="43"/>
      <c r="E57" s="30"/>
      <c r="F57" s="10"/>
      <c r="G57" s="31"/>
      <c r="H57" s="32"/>
      <c r="I57" s="93" t="s">
        <v>85</v>
      </c>
      <c r="J57" s="72" t="s">
        <v>29</v>
      </c>
      <c r="K57" s="73"/>
      <c r="L57" s="73"/>
      <c r="M57" s="73"/>
      <c r="N57" s="73"/>
      <c r="O57" s="74"/>
      <c r="P57" s="7"/>
      <c r="Q57" s="70">
        <v>18876</v>
      </c>
      <c r="R57" s="71"/>
      <c r="S57" s="72" t="s">
        <v>86</v>
      </c>
      <c r="T57" s="73"/>
      <c r="U57" s="73"/>
      <c r="V57" s="75"/>
      <c r="W57" s="76"/>
      <c r="X57" s="10"/>
    </row>
    <row r="58" spans="1:24" s="8" customFormat="1" ht="17.100000000000001" customHeight="1" x14ac:dyDescent="0.25">
      <c r="A58" s="51"/>
      <c r="B58" s="31"/>
      <c r="C58" s="31"/>
      <c r="D58" s="77"/>
      <c r="E58" s="10"/>
      <c r="F58" s="10"/>
      <c r="G58" s="31"/>
      <c r="H58" s="10"/>
      <c r="I58" s="85" t="s">
        <v>87</v>
      </c>
      <c r="J58" s="72" t="s">
        <v>30</v>
      </c>
      <c r="K58" s="73"/>
      <c r="L58" s="73"/>
      <c r="M58" s="73"/>
      <c r="N58" s="73"/>
      <c r="O58" s="74"/>
      <c r="P58" s="7"/>
      <c r="Q58" s="70">
        <v>2000</v>
      </c>
      <c r="R58" s="71"/>
      <c r="S58" s="72" t="s">
        <v>88</v>
      </c>
      <c r="T58" s="73"/>
      <c r="U58" s="73"/>
      <c r="V58" s="75"/>
      <c r="W58" s="76"/>
      <c r="X58" s="10"/>
    </row>
    <row r="59" spans="1:24" s="8" customFormat="1" ht="17.100000000000001" customHeight="1" x14ac:dyDescent="0.25">
      <c r="A59" s="27"/>
      <c r="B59" s="28"/>
      <c r="C59" s="54"/>
      <c r="D59" s="43"/>
      <c r="E59" s="30"/>
      <c r="F59" s="10"/>
      <c r="G59" s="31"/>
      <c r="H59" s="10"/>
      <c r="I59" s="88" t="s">
        <v>89</v>
      </c>
      <c r="J59" s="72" t="s">
        <v>31</v>
      </c>
      <c r="K59" s="73"/>
      <c r="L59" s="73"/>
      <c r="M59" s="73"/>
      <c r="N59" s="73"/>
      <c r="O59" s="74"/>
      <c r="P59" s="7"/>
      <c r="Q59" s="70">
        <v>7000</v>
      </c>
      <c r="R59" s="71"/>
      <c r="S59" s="72" t="s">
        <v>90</v>
      </c>
      <c r="T59" s="73"/>
      <c r="U59" s="73"/>
      <c r="V59" s="75"/>
      <c r="W59" s="76"/>
      <c r="X59" s="10"/>
    </row>
    <row r="60" spans="1:24" s="8" customFormat="1" ht="17.100000000000001" customHeight="1" x14ac:dyDescent="0.25">
      <c r="A60" s="27"/>
      <c r="B60" s="28"/>
      <c r="C60" s="54"/>
      <c r="D60" s="43"/>
      <c r="E60" s="30"/>
      <c r="F60" s="10"/>
      <c r="G60" s="31"/>
      <c r="H60" s="32"/>
      <c r="I60" s="88" t="s">
        <v>91</v>
      </c>
      <c r="J60" s="72" t="s">
        <v>32</v>
      </c>
      <c r="K60" s="73"/>
      <c r="L60" s="73"/>
      <c r="M60" s="73"/>
      <c r="N60" s="73"/>
      <c r="O60" s="74"/>
      <c r="P60" s="7"/>
      <c r="Q60" s="70">
        <v>9400</v>
      </c>
      <c r="R60" s="71"/>
      <c r="S60" s="72" t="s">
        <v>92</v>
      </c>
      <c r="T60" s="73"/>
      <c r="U60" s="73"/>
      <c r="V60" s="75"/>
      <c r="W60" s="76"/>
      <c r="X60" s="10"/>
    </row>
    <row r="61" spans="1:24" s="8" customFormat="1" ht="17.100000000000001" customHeight="1" x14ac:dyDescent="0.25">
      <c r="A61" s="51"/>
      <c r="B61" s="31"/>
      <c r="C61" s="31"/>
      <c r="D61" s="77"/>
      <c r="E61" s="10"/>
      <c r="F61" s="10"/>
      <c r="G61" s="31"/>
      <c r="H61" s="10"/>
      <c r="I61" s="85" t="s">
        <v>93</v>
      </c>
      <c r="J61" s="72" t="s">
        <v>33</v>
      </c>
      <c r="K61" s="73"/>
      <c r="L61" s="73"/>
      <c r="M61" s="73"/>
      <c r="N61" s="73"/>
      <c r="O61" s="74"/>
      <c r="P61" s="7"/>
      <c r="Q61" s="70">
        <v>2000</v>
      </c>
      <c r="R61" s="71"/>
      <c r="S61" s="72" t="s">
        <v>94</v>
      </c>
      <c r="T61" s="73"/>
      <c r="U61" s="73"/>
      <c r="V61" s="75"/>
      <c r="W61" s="76"/>
      <c r="X61" s="10"/>
    </row>
    <row r="62" spans="1:24" s="8" customFormat="1" ht="17.100000000000001" customHeight="1" x14ac:dyDescent="0.25">
      <c r="A62" s="51"/>
      <c r="B62" s="31"/>
      <c r="C62" s="31"/>
      <c r="D62" s="77"/>
      <c r="E62" s="10"/>
      <c r="F62" s="10"/>
      <c r="G62" s="31"/>
      <c r="H62" s="10"/>
      <c r="I62" s="85" t="s">
        <v>95</v>
      </c>
      <c r="J62" s="72" t="s">
        <v>34</v>
      </c>
      <c r="K62" s="73"/>
      <c r="L62" s="73"/>
      <c r="M62" s="73"/>
      <c r="N62" s="73"/>
      <c r="O62" s="74"/>
      <c r="P62" s="7"/>
      <c r="Q62" s="70">
        <v>10512</v>
      </c>
      <c r="R62" s="71"/>
      <c r="S62" s="72" t="s">
        <v>96</v>
      </c>
      <c r="T62" s="73"/>
      <c r="U62" s="73"/>
      <c r="V62" s="75"/>
      <c r="W62" s="76"/>
      <c r="X62" s="10"/>
    </row>
    <row r="63" spans="1:24" s="8" customFormat="1" ht="17.100000000000001" customHeight="1" x14ac:dyDescent="0.25">
      <c r="A63" s="51"/>
      <c r="B63" s="31"/>
      <c r="C63" s="31"/>
      <c r="D63" s="77"/>
      <c r="E63" s="10"/>
      <c r="F63" s="10"/>
      <c r="G63" s="31"/>
      <c r="H63" s="10"/>
      <c r="I63" s="85" t="s">
        <v>97</v>
      </c>
      <c r="J63" s="72" t="s">
        <v>35</v>
      </c>
      <c r="K63" s="73"/>
      <c r="L63" s="73"/>
      <c r="M63" s="73"/>
      <c r="N63" s="73"/>
      <c r="O63" s="74"/>
      <c r="P63" s="7"/>
      <c r="Q63" s="70">
        <v>7182</v>
      </c>
      <c r="R63" s="71"/>
      <c r="S63" s="72" t="s">
        <v>98</v>
      </c>
      <c r="T63" s="73"/>
      <c r="U63" s="73"/>
      <c r="V63" s="75"/>
      <c r="W63" s="76"/>
      <c r="X63" s="10"/>
    </row>
    <row r="64" spans="1:24" s="8" customFormat="1" ht="17.100000000000001" customHeight="1" x14ac:dyDescent="0.25">
      <c r="A64" s="51"/>
      <c r="B64" s="31"/>
      <c r="C64" s="31"/>
      <c r="D64" s="77"/>
      <c r="E64" s="10"/>
      <c r="F64" s="10"/>
      <c r="G64" s="31"/>
      <c r="H64" s="10"/>
      <c r="I64" s="85" t="s">
        <v>99</v>
      </c>
      <c r="J64" s="72" t="s">
        <v>36</v>
      </c>
      <c r="K64" s="73"/>
      <c r="L64" s="73"/>
      <c r="M64" s="73"/>
      <c r="N64" s="94"/>
      <c r="O64" s="74"/>
      <c r="P64" s="7"/>
      <c r="Q64" s="70">
        <v>1000</v>
      </c>
      <c r="R64" s="71"/>
      <c r="S64" s="72" t="s">
        <v>100</v>
      </c>
      <c r="T64" s="73"/>
      <c r="U64" s="73"/>
      <c r="V64" s="75"/>
      <c r="W64" s="76"/>
      <c r="X64" s="10"/>
    </row>
    <row r="65" spans="1:24" s="8" customFormat="1" ht="17.100000000000001" customHeight="1" x14ac:dyDescent="0.25">
      <c r="A65" s="51"/>
      <c r="B65" s="31"/>
      <c r="C65" s="31"/>
      <c r="D65" s="77"/>
      <c r="E65" s="10"/>
      <c r="F65" s="10"/>
      <c r="G65" s="31"/>
      <c r="H65" s="10"/>
      <c r="I65" s="85" t="s">
        <v>101</v>
      </c>
      <c r="J65" s="72" t="s">
        <v>37</v>
      </c>
      <c r="K65" s="73"/>
      <c r="L65" s="73"/>
      <c r="M65" s="73"/>
      <c r="N65" s="73"/>
      <c r="O65" s="74"/>
      <c r="P65" s="7"/>
      <c r="Q65" s="70">
        <v>2500</v>
      </c>
      <c r="R65" s="71"/>
      <c r="S65" s="72" t="s">
        <v>102</v>
      </c>
      <c r="T65" s="73"/>
      <c r="U65" s="73"/>
      <c r="V65" s="75"/>
      <c r="W65" s="76"/>
      <c r="X65" s="10"/>
    </row>
    <row r="66" spans="1:24" s="8" customFormat="1" ht="16.5" customHeight="1" thickBot="1" x14ac:dyDescent="0.3">
      <c r="A66" s="51"/>
      <c r="B66" s="31"/>
      <c r="C66" s="31"/>
      <c r="D66" s="77"/>
      <c r="E66" s="30"/>
      <c r="F66" s="10"/>
      <c r="G66" s="31"/>
      <c r="H66" s="10"/>
      <c r="J66" s="10"/>
      <c r="K66" s="10"/>
      <c r="L66" s="10"/>
      <c r="M66" s="7"/>
      <c r="N66" s="6"/>
      <c r="O66" s="81" t="s">
        <v>103</v>
      </c>
      <c r="P66" s="7"/>
      <c r="Q66" s="82">
        <f>SUM(Q55:Q65)</f>
        <v>86020</v>
      </c>
      <c r="R66" s="6" t="s">
        <v>104</v>
      </c>
      <c r="T66" s="6"/>
      <c r="W66" s="9"/>
      <c r="X66" s="10"/>
    </row>
    <row r="67" spans="1:24" s="8" customFormat="1" ht="16.5" customHeight="1" x14ac:dyDescent="0.25">
      <c r="A67" s="51"/>
      <c r="B67" s="31"/>
      <c r="C67" s="31"/>
      <c r="D67" s="77"/>
      <c r="E67" s="10"/>
      <c r="F67" s="10"/>
      <c r="G67" s="31"/>
      <c r="H67" s="10"/>
      <c r="I67" s="10"/>
      <c r="J67" s="6"/>
      <c r="K67" s="7"/>
      <c r="L67" s="6"/>
      <c r="M67" s="7"/>
      <c r="N67" s="6"/>
      <c r="O67" s="6"/>
      <c r="P67" s="7"/>
      <c r="R67" s="6"/>
      <c r="T67" s="6"/>
      <c r="W67" s="9"/>
      <c r="X67" s="10"/>
    </row>
    <row r="68" spans="1:24" s="8" customFormat="1" ht="16.5" customHeight="1" x14ac:dyDescent="0.25">
      <c r="A68" s="51"/>
      <c r="B68" s="31"/>
      <c r="C68" s="31"/>
      <c r="D68" s="77"/>
      <c r="E68" s="10"/>
      <c r="F68" s="10"/>
      <c r="G68" s="31"/>
      <c r="H68" s="10"/>
      <c r="I68" s="10"/>
      <c r="J68" s="6"/>
      <c r="K68" s="7"/>
      <c r="L68" s="6"/>
      <c r="M68" s="7"/>
      <c r="N68" s="6"/>
      <c r="O68" s="6"/>
      <c r="P68" s="7"/>
      <c r="R68" s="6"/>
      <c r="T68" s="6"/>
      <c r="W68" s="9"/>
      <c r="X68" s="10"/>
    </row>
    <row r="69" spans="1:24" s="8" customFormat="1" ht="20.100000000000001" customHeight="1" x14ac:dyDescent="0.25">
      <c r="A69" s="51"/>
      <c r="B69" s="31"/>
      <c r="C69" s="31"/>
      <c r="D69" s="77"/>
      <c r="E69" s="10"/>
      <c r="F69" s="10"/>
      <c r="G69" s="31"/>
      <c r="H69" s="10"/>
      <c r="I69" s="10"/>
      <c r="J69" s="6"/>
      <c r="K69" s="7"/>
      <c r="L69" s="6"/>
      <c r="M69" s="7"/>
      <c r="N69" s="6"/>
      <c r="O69" s="6"/>
      <c r="P69" s="7"/>
      <c r="R69" s="6"/>
      <c r="T69" s="6"/>
      <c r="W69" s="9"/>
      <c r="X69" s="10"/>
    </row>
    <row r="70" spans="1:24" s="8" customFormat="1" ht="20.100000000000001" customHeight="1" thickBot="1" x14ac:dyDescent="0.3">
      <c r="A70" s="51"/>
      <c r="B70" s="31"/>
      <c r="C70" s="31"/>
      <c r="D70" s="77"/>
      <c r="E70" s="10"/>
      <c r="F70" s="10"/>
      <c r="G70" s="31"/>
      <c r="H70" s="10"/>
      <c r="I70" s="10"/>
      <c r="J70" s="10"/>
      <c r="K70" s="107" t="s">
        <v>105</v>
      </c>
      <c r="L70" s="107"/>
      <c r="M70" s="107"/>
      <c r="N70" s="107"/>
      <c r="O70" s="107"/>
      <c r="P70" s="107"/>
      <c r="Q70" s="107"/>
      <c r="R70" s="107"/>
      <c r="S70" s="107"/>
      <c r="T70" s="107"/>
      <c r="U70" s="10"/>
      <c r="V70" s="10"/>
      <c r="W70" s="10"/>
      <c r="X70" s="10"/>
    </row>
    <row r="71" spans="1:24" s="8" customFormat="1" ht="20.100000000000001" customHeight="1" x14ac:dyDescent="0.25">
      <c r="A71" s="51"/>
      <c r="B71" s="31"/>
      <c r="C71" s="31"/>
      <c r="D71" s="77"/>
      <c r="E71" s="10"/>
      <c r="F71" s="10"/>
      <c r="G71" s="31"/>
      <c r="H71" s="10"/>
      <c r="I71" s="10"/>
      <c r="J71" s="6"/>
      <c r="K71" s="7"/>
      <c r="L71" s="6"/>
      <c r="M71" s="7"/>
      <c r="N71" s="6"/>
      <c r="O71" s="6"/>
      <c r="P71" s="7"/>
      <c r="R71" s="6"/>
      <c r="T71" s="6"/>
      <c r="W71" s="9"/>
      <c r="X71" s="10"/>
    </row>
    <row r="72" spans="1:24" s="8" customFormat="1" ht="20.100000000000001" customHeight="1" x14ac:dyDescent="0.25">
      <c r="A72" s="51"/>
      <c r="B72" s="31"/>
      <c r="C72" s="31"/>
      <c r="D72" s="77"/>
      <c r="E72" s="10"/>
      <c r="F72" s="10"/>
      <c r="G72" s="31"/>
      <c r="H72" s="10"/>
      <c r="I72" s="10"/>
      <c r="J72" s="6"/>
      <c r="K72" s="7"/>
      <c r="L72" s="6" t="s">
        <v>106</v>
      </c>
      <c r="M72" s="7"/>
      <c r="N72" s="6"/>
      <c r="O72" s="6"/>
      <c r="P72" s="7"/>
      <c r="R72" s="6"/>
      <c r="T72" s="6"/>
      <c r="W72" s="9"/>
      <c r="X72" s="10"/>
    </row>
    <row r="73" spans="1:24" s="8" customFormat="1" ht="20.100000000000001" customHeight="1" x14ac:dyDescent="0.25">
      <c r="A73" s="51"/>
      <c r="B73" s="31"/>
      <c r="C73" s="31"/>
      <c r="D73" s="77"/>
      <c r="E73" s="10"/>
      <c r="F73" s="10"/>
      <c r="G73" s="31"/>
      <c r="H73" s="10"/>
      <c r="I73" s="10"/>
      <c r="J73" s="6"/>
      <c r="K73" s="7"/>
      <c r="L73" s="6"/>
      <c r="M73" s="7"/>
      <c r="N73" s="6"/>
      <c r="O73" s="6"/>
      <c r="P73" s="7"/>
      <c r="R73" s="6"/>
      <c r="T73" s="6"/>
      <c r="W73" s="9"/>
      <c r="X73" s="10"/>
    </row>
    <row r="74" spans="1:24" ht="20.100000000000001" customHeight="1" thickBot="1" x14ac:dyDescent="0.3"/>
    <row r="75" spans="1:24" ht="20.100000000000001" customHeight="1" thickBot="1" x14ac:dyDescent="0.3">
      <c r="T75" s="95" t="s">
        <v>107</v>
      </c>
      <c r="U75" s="96" t="s">
        <v>108</v>
      </c>
      <c r="V75" s="96" t="s">
        <v>109</v>
      </c>
      <c r="W75" s="97" t="s">
        <v>110</v>
      </c>
      <c r="X75" s="96" t="s">
        <v>111</v>
      </c>
    </row>
    <row r="76" spans="1:24" ht="20.100000000000001" customHeight="1" x14ac:dyDescent="0.25">
      <c r="T76" s="108" t="s">
        <v>112</v>
      </c>
      <c r="U76" s="98">
        <v>18799</v>
      </c>
      <c r="V76" s="99">
        <v>3462</v>
      </c>
      <c r="W76" s="98">
        <v>7831</v>
      </c>
      <c r="X76" s="99">
        <v>30092</v>
      </c>
    </row>
    <row r="77" spans="1:24" ht="20.100000000000001" customHeight="1" thickBot="1" x14ac:dyDescent="0.3">
      <c r="T77" s="109"/>
      <c r="U77" s="100">
        <v>-0.62470000000000003</v>
      </c>
      <c r="V77" s="101">
        <v>-0.115</v>
      </c>
      <c r="W77" s="100">
        <v>-0.26029999999999998</v>
      </c>
      <c r="X77" s="102">
        <v>-1</v>
      </c>
    </row>
    <row r="78" spans="1:24" ht="27.75" customHeight="1" x14ac:dyDescent="0.25">
      <c r="T78" s="108" t="s">
        <v>113</v>
      </c>
      <c r="U78" s="99">
        <v>22678</v>
      </c>
      <c r="V78" s="99">
        <v>7040</v>
      </c>
      <c r="W78" s="99">
        <v>9649</v>
      </c>
      <c r="X78" s="99">
        <v>39367</v>
      </c>
    </row>
    <row r="79" spans="1:24" ht="20.100000000000001" customHeight="1" thickBot="1" x14ac:dyDescent="0.3">
      <c r="T79" s="109"/>
      <c r="U79" s="101">
        <v>-0.57609999999999995</v>
      </c>
      <c r="V79" s="101">
        <v>-0.17879999999999999</v>
      </c>
      <c r="W79" s="101">
        <v>-0.24510000000000001</v>
      </c>
      <c r="X79" s="102">
        <v>-1</v>
      </c>
    </row>
    <row r="80" spans="1:24" ht="20.100000000000001" customHeight="1" thickBot="1" x14ac:dyDescent="0.3">
      <c r="T80" s="103" t="s">
        <v>114</v>
      </c>
      <c r="U80" s="101">
        <v>0.60040000000000004</v>
      </c>
      <c r="V80" s="101">
        <v>0.1469</v>
      </c>
      <c r="W80" s="101">
        <v>0.25269999999999998</v>
      </c>
      <c r="X80" s="101">
        <v>1</v>
      </c>
    </row>
    <row r="82" spans="20:23" ht="20.100000000000001" customHeight="1" x14ac:dyDescent="0.25">
      <c r="T82" s="104" t="s">
        <v>115</v>
      </c>
      <c r="U82" s="105">
        <f>U78/U76</f>
        <v>1.2063407628065324</v>
      </c>
      <c r="V82" s="106">
        <f>V78/V76</f>
        <v>2.0335066435586366</v>
      </c>
      <c r="W82" s="104">
        <f>W78/W76</f>
        <v>1.232154258715362</v>
      </c>
    </row>
  </sheetData>
  <mergeCells count="37">
    <mergeCell ref="H1:I1"/>
    <mergeCell ref="H2:I2"/>
    <mergeCell ref="V3:W3"/>
    <mergeCell ref="A4:D4"/>
    <mergeCell ref="A5:D5"/>
    <mergeCell ref="Q5:Q6"/>
    <mergeCell ref="T5:T6"/>
    <mergeCell ref="U5:U6"/>
    <mergeCell ref="A6:D6"/>
    <mergeCell ref="J37:O37"/>
    <mergeCell ref="S37:W37"/>
    <mergeCell ref="A24:W24"/>
    <mergeCell ref="A25:W25"/>
    <mergeCell ref="A26:W27"/>
    <mergeCell ref="A28:W28"/>
    <mergeCell ref="A29:W29"/>
    <mergeCell ref="C30:V30"/>
    <mergeCell ref="C31:V32"/>
    <mergeCell ref="A33:W33"/>
    <mergeCell ref="J34:O34"/>
    <mergeCell ref="S34:W34"/>
    <mergeCell ref="A35:W35"/>
    <mergeCell ref="J38:O38"/>
    <mergeCell ref="S38:W38"/>
    <mergeCell ref="J40:O40"/>
    <mergeCell ref="S40:W40"/>
    <mergeCell ref="J41:O41"/>
    <mergeCell ref="S41:W41"/>
    <mergeCell ref="K70:T70"/>
    <mergeCell ref="T76:T77"/>
    <mergeCell ref="T78:T79"/>
    <mergeCell ref="J42:O42"/>
    <mergeCell ref="S42:W42"/>
    <mergeCell ref="J43:O43"/>
    <mergeCell ref="S43:W43"/>
    <mergeCell ref="J44:O44"/>
    <mergeCell ref="S44:W4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Dunbar</dc:creator>
  <cp:lastModifiedBy>Ginger Toll</cp:lastModifiedBy>
  <dcterms:created xsi:type="dcterms:W3CDTF">2019-11-07T16:47:10Z</dcterms:created>
  <dcterms:modified xsi:type="dcterms:W3CDTF">2019-12-10T22:28:54Z</dcterms:modified>
</cp:coreProperties>
</file>